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0" firstSheet="1" activeTab="3"/>
  </bookViews>
  <sheets>
    <sheet name="Define" sheetId="3" state="hidden" r:id="rId1"/>
    <sheet name="二十三、松木财政收支预算" sheetId="134" r:id="rId2"/>
    <sheet name="二十四、松木财政支出预算明细表" sheetId="135" r:id="rId3"/>
    <sheet name="二十五、松木政府性基金预算" sheetId="136" r:id="rId4"/>
  </sheets>
  <definedNames>
    <definedName name="_xlnm.Print_Area">#N/A</definedName>
    <definedName name="_xlnm.Print_Titles" hidden="1">#N/A</definedName>
    <definedName name="_xlnm.Print_Area" localSheetId="1">二十三、松木财政收支预算!$A$1:$J$38</definedName>
    <definedName name="_xlnm.Print_Titles" localSheetId="2">二十四、松木财政支出预算明细表!$3:$4</definedName>
    <definedName name="_xlnm._FilterDatabase" localSheetId="2" hidden="1">二十四、松木财政支出预算明细表!$A$6:$K$144</definedName>
    <definedName name="_xlnm.Print_Area" localSheetId="2">二十四、松木财政支出预算明细表!$A$1:$E$144</definedName>
    <definedName name="_xlnm.Print_Area" localSheetId="3">二十五、松木政府性基金预算!$A$1:$D$25</definedName>
  </definedNames>
  <calcPr calcId="144525"/>
</workbook>
</file>

<file path=xl/sharedStrings.xml><?xml version="1.0" encoding="utf-8"?>
<sst xmlns="http://schemas.openxmlformats.org/spreadsheetml/2006/main" count="378" uniqueCount="266">
  <si>
    <t>ERRANGE_O=</t>
  </si>
  <si>
    <t>D5:D24</t>
  </si>
  <si>
    <t>ERLINESTART_O=</t>
  </si>
  <si>
    <t>ERCOLUMNSTART_O=</t>
  </si>
  <si>
    <t>ERLINEEND_O=</t>
  </si>
  <si>
    <t>ERCOLUMNEND_O=</t>
  </si>
  <si>
    <t>2022年衡阳松木经济开发区一般公共预算草案表</t>
  </si>
  <si>
    <t>单位：万元</t>
  </si>
  <si>
    <t>项          目</t>
  </si>
  <si>
    <t>2022年预算数</t>
  </si>
  <si>
    <t>2021年完成数</t>
  </si>
  <si>
    <t>比上年增减额</t>
  </si>
  <si>
    <t>比上年
增减％</t>
  </si>
  <si>
    <t>一、地方一般公共预算收入</t>
  </si>
  <si>
    <t>一、一般公共预算支出</t>
  </si>
  <si>
    <t>1、税收收入</t>
  </si>
  <si>
    <t>1、一般公共服务支出</t>
  </si>
  <si>
    <t xml:space="preserve">   增值税</t>
  </si>
  <si>
    <t>2、国防支出</t>
  </si>
  <si>
    <t xml:space="preserve">   企业所得税</t>
  </si>
  <si>
    <t>3、公共安全支出</t>
  </si>
  <si>
    <t xml:space="preserve">   个人所得税</t>
  </si>
  <si>
    <t>4、教育支出</t>
  </si>
  <si>
    <t xml:space="preserve">   资源税</t>
  </si>
  <si>
    <t>5、科学技术支出</t>
  </si>
  <si>
    <t xml:space="preserve">   城市维护建设税</t>
  </si>
  <si>
    <t>6、文化旅游体育与传媒支出</t>
  </si>
  <si>
    <t xml:space="preserve">   房产税</t>
  </si>
  <si>
    <t>7、社会保障和就业支出</t>
  </si>
  <si>
    <t xml:space="preserve">   印花税</t>
  </si>
  <si>
    <t>8、卫生健康支出</t>
  </si>
  <si>
    <t xml:space="preserve">   城镇土地使用税</t>
  </si>
  <si>
    <t>9、节能环保支出</t>
  </si>
  <si>
    <t xml:space="preserve">   土地增值税</t>
  </si>
  <si>
    <t>10、城乡社区支出</t>
  </si>
  <si>
    <t xml:space="preserve">   车船税</t>
  </si>
  <si>
    <t>11、农林水支出</t>
  </si>
  <si>
    <t xml:space="preserve">   耕地占用税</t>
  </si>
  <si>
    <t>12、交通运输支出</t>
  </si>
  <si>
    <t xml:space="preserve">   契税</t>
  </si>
  <si>
    <t>13、资源勘探工业信息等支出</t>
  </si>
  <si>
    <t xml:space="preserve">   烟叶税</t>
  </si>
  <si>
    <t>14、商业服务业等支出</t>
  </si>
  <si>
    <t xml:space="preserve">   环境保护税</t>
  </si>
  <si>
    <t>15、金融支出</t>
  </si>
  <si>
    <t xml:space="preserve">   其他税收收入</t>
  </si>
  <si>
    <t>16、自然资源海洋气象等支出</t>
  </si>
  <si>
    <t>2、非税收入</t>
  </si>
  <si>
    <t>17、住房保障支出</t>
  </si>
  <si>
    <t xml:space="preserve">   专项收入</t>
  </si>
  <si>
    <t>18、粮油物资储备支出</t>
  </si>
  <si>
    <t xml:space="preserve">   行政事业性收费收入</t>
  </si>
  <si>
    <t>19、灾害防治及应急管理支出</t>
  </si>
  <si>
    <t xml:space="preserve">   罚没收入</t>
  </si>
  <si>
    <t>20、预备费</t>
  </si>
  <si>
    <t xml:space="preserve">   国有资本经营收入</t>
  </si>
  <si>
    <t>21、债务付息支出</t>
  </si>
  <si>
    <t xml:space="preserve">   国有资源（资产）有偿使用收入</t>
  </si>
  <si>
    <t>22、其他支出</t>
  </si>
  <si>
    <t xml:space="preserve">   其他收入</t>
  </si>
  <si>
    <t>二、上解上级支出</t>
  </si>
  <si>
    <t>二、上级补助收入</t>
  </si>
  <si>
    <t>1、体制结算上解</t>
  </si>
  <si>
    <t>1、返还性收入</t>
  </si>
  <si>
    <t>2、其他上解</t>
  </si>
  <si>
    <t>2、一般性转移支付收入</t>
  </si>
  <si>
    <t>三、预算结余</t>
  </si>
  <si>
    <t xml:space="preserve">   均衡性转移支付收入</t>
  </si>
  <si>
    <t>四、调出资金</t>
  </si>
  <si>
    <t xml:space="preserve">   体制结算补助收入</t>
  </si>
  <si>
    <t>五、安排预算稳定调节基金</t>
  </si>
  <si>
    <t xml:space="preserve">   其他补助收入</t>
  </si>
  <si>
    <t>3、专项转移支付收入</t>
  </si>
  <si>
    <t>三、上年结余收入</t>
  </si>
  <si>
    <t>四、调入资金</t>
  </si>
  <si>
    <t>五、调入预算稳定调节基金</t>
  </si>
  <si>
    <t>收入合计</t>
  </si>
  <si>
    <t>支出合计</t>
  </si>
  <si>
    <t>2022年衡阳松木经济开发区一般公共预算支出预算草案明细表</t>
  </si>
  <si>
    <t>功能科目</t>
  </si>
  <si>
    <t>科目名称</t>
  </si>
  <si>
    <t>类</t>
  </si>
  <si>
    <t>款</t>
  </si>
  <si>
    <t>项</t>
  </si>
  <si>
    <t>合计</t>
  </si>
  <si>
    <t>一般公共服务支出</t>
  </si>
  <si>
    <t>01</t>
  </si>
  <si>
    <t xml:space="preserve">  人大事务</t>
  </si>
  <si>
    <t>02</t>
  </si>
  <si>
    <t xml:space="preserve">    一般行政管理事务</t>
  </si>
  <si>
    <t xml:space="preserve">  政协事务</t>
  </si>
  <si>
    <t>03</t>
  </si>
  <si>
    <t xml:space="preserve">  政府办公厅（室）及相关机构事务</t>
  </si>
  <si>
    <t xml:space="preserve">    行政运行</t>
  </si>
  <si>
    <t>08</t>
  </si>
  <si>
    <t xml:space="preserve">    信访事务</t>
  </si>
  <si>
    <t>05</t>
  </si>
  <si>
    <t xml:space="preserve">  统计信息事务</t>
  </si>
  <si>
    <t>07</t>
  </si>
  <si>
    <t xml:space="preserve">    专项普查活动</t>
  </si>
  <si>
    <t>06</t>
  </si>
  <si>
    <t xml:space="preserve">  财政事务</t>
  </si>
  <si>
    <t xml:space="preserve">    财政国库业务</t>
  </si>
  <si>
    <t xml:space="preserve">  税收事务</t>
  </si>
  <si>
    <t>10</t>
  </si>
  <si>
    <t xml:space="preserve">    税收业务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</si>
  <si>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</si>
  <si>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</si>
  <si>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</si>
  <si>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</si>
  <si>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</si>
  <si>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工会事务</t>
  </si>
  <si>
    <t>99</t>
  </si>
  <si>
    <t xml:space="preserve">    其他群众团体事务支出</t>
  </si>
  <si>
    <t xml:space="preserve">  宣传事务</t>
  </si>
  <si>
    <t>36</t>
  </si>
  <si>
    <t xml:space="preserve">  其他共产党事务支出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</si>
  <si>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</si>
  <si>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</si>
  <si>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</si>
  <si>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</si>
  <si>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</si>
  <si>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</si>
  <si>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司法</t>
  </si>
  <si>
    <t xml:space="preserve">    社区矫正</t>
  </si>
  <si>
    <t>教育支出</t>
  </si>
  <si>
    <t xml:space="preserve">  教育管理事务</t>
  </si>
  <si>
    <t xml:space="preserve">  普通教育</t>
  </si>
  <si>
    <t xml:space="preserve">    小学教育</t>
  </si>
  <si>
    <t>206</t>
  </si>
  <si>
    <t>科学技术支出</t>
  </si>
  <si>
    <t>04</t>
  </si>
  <si>
    <t xml:space="preserve">  技术研究与开发</t>
  </si>
  <si>
    <t xml:space="preserve">    科技成果转化与扩散</t>
  </si>
  <si>
    <t>文化旅游体育与传媒支出</t>
  </si>
  <si>
    <t xml:space="preserve">  文化</t>
  </si>
  <si>
    <t>社会保障和就业支出</t>
  </si>
  <si>
    <t xml:space="preserve">  人力资源和社会保障管理事务</t>
  </si>
  <si>
    <t xml:space="preserve">    综合业务管理</t>
  </si>
  <si>
    <t xml:space="preserve">    信息化建设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</si>
  <si>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</si>
  <si>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</si>
  <si>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</si>
  <si>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</si>
  <si>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在乡复员、退伍军人生活补助</t>
  </si>
  <si>
    <t xml:space="preserve">  社会福利</t>
  </si>
  <si>
    <t xml:space="preserve">    老年福利</t>
  </si>
  <si>
    <t xml:space="preserve">    其他社会福利支出</t>
  </si>
  <si>
    <t xml:space="preserve">  残疾人事业</t>
  </si>
  <si>
    <t xml:space="preserve">    残疾人生活和护理补贴</t>
  </si>
  <si>
    <t>20</t>
  </si>
  <si>
    <t xml:space="preserve">  临时救助</t>
  </si>
  <si>
    <t xml:space="preserve">    临时救助支出</t>
  </si>
  <si>
    <t>21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</si>
  <si>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</si>
  <si>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</si>
  <si>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</si>
  <si>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</si>
  <si>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26</t>
  </si>
  <si>
    <t xml:space="preserve">  财政对基本养老保险基金的补助</t>
  </si>
  <si>
    <t xml:space="preserve">    财政对城乡居民基本养老保险基金的补助</t>
  </si>
  <si>
    <t>卫生健康支出</t>
  </si>
  <si>
    <t xml:space="preserve">  卫生健康管理事务</t>
  </si>
  <si>
    <t xml:space="preserve">  基层医疗卫生机构</t>
  </si>
  <si>
    <t xml:space="preserve">    乡镇卫生院</t>
  </si>
  <si>
    <t xml:space="preserve">  计划生育事务</t>
  </si>
  <si>
    <t>17</t>
  </si>
  <si>
    <t xml:space="preserve">    计划生育服务</t>
  </si>
  <si>
    <t>11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</si>
  <si>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</si>
  <si>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</si>
  <si>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</si>
  <si>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</si>
  <si>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环境保护管理事务</t>
  </si>
  <si>
    <t xml:space="preserve">    生态环境保护宣传</t>
  </si>
  <si>
    <t>环境监测与监察</t>
  </si>
  <si>
    <t>其他生态环境监测与监察支出</t>
  </si>
  <si>
    <t xml:space="preserve">  污染防治</t>
  </si>
  <si>
    <t>　  水体</t>
  </si>
  <si>
    <t xml:space="preserve">  污染减排</t>
  </si>
  <si>
    <t xml:space="preserve">    生态环境监测与信息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</si>
  <si>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</si>
  <si>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</si>
  <si>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</si>
  <si>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</si>
  <si>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</si>
  <si>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</si>
  <si>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</si>
  <si>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</si>
  <si>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</si>
  <si>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</si>
  <si>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</t>
  </si>
  <si>
    <t>　  病虫害控制</t>
  </si>
  <si>
    <t>42</t>
  </si>
  <si>
    <t xml:space="preserve">    农村道路建设</t>
  </si>
  <si>
    <t xml:space="preserve">  林业和草原</t>
  </si>
  <si>
    <t>34</t>
  </si>
  <si>
    <t xml:space="preserve">    林业草原防灾减灾</t>
  </si>
  <si>
    <t xml:space="preserve">  水利</t>
  </si>
  <si>
    <t>14</t>
  </si>
  <si>
    <t xml:space="preserve">    防汛</t>
  </si>
  <si>
    <t xml:space="preserve">  扶贫</t>
  </si>
  <si>
    <t>　　社会发展</t>
  </si>
  <si>
    <t xml:space="preserve">  农村综合改革</t>
  </si>
  <si>
    <t>　　对村民委员会和村党支部的补助</t>
  </si>
  <si>
    <t>资源勘探工业信息等支出</t>
  </si>
  <si>
    <t xml:space="preserve">  支持中小企业发展和管理</t>
  </si>
  <si>
    <t xml:space="preserve">    中小企业发展专项</t>
  </si>
  <si>
    <t xml:space="preserve">  其他资源勘探信息等支出</t>
  </si>
  <si>
    <t xml:space="preserve">    其他资源勘探信息等支出</t>
  </si>
  <si>
    <t>217</t>
  </si>
  <si>
    <t>金融支出</t>
  </si>
  <si>
    <t xml:space="preserve">  金融部门监管支出</t>
  </si>
  <si>
    <t xml:space="preserve">    金融部门其他监管支出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</si>
  <si>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</si>
  <si>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</si>
  <si>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</si>
  <si>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</si>
  <si>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</si>
  <si>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</si>
  <si>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气象事务</t>
  </si>
  <si>
    <t>09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</si>
  <si>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</si>
  <si>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</si>
  <si>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</si>
  <si>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</si>
  <si>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住房改革支出</t>
  </si>
  <si>
    <t xml:space="preserve">    住房公积金</t>
  </si>
  <si>
    <t>224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</si>
  <si>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</si>
  <si>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</si>
  <si>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</si>
  <si>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</si>
  <si>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</si>
  <si>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</si>
  <si>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</si>
  <si>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>227</t>
  </si>
  <si>
    <t>预备费</t>
  </si>
  <si>
    <t>其他支出</t>
  </si>
  <si>
    <t xml:space="preserve">  其他支出</t>
  </si>
  <si>
    <t xml:space="preserve">    其他支出</t>
  </si>
  <si>
    <t>2022年衡阳市松木经济开发区政府性基金预算草案表</t>
  </si>
  <si>
    <t xml:space="preserve">                    单位：万元</t>
  </si>
  <si>
    <t>项目</t>
  </si>
  <si>
    <t>2022年
预算数</t>
  </si>
  <si>
    <t>一、政府性基金收入合计</t>
  </si>
  <si>
    <t>一、政府性基金支出合计</t>
  </si>
  <si>
    <t xml:space="preserve">    国有土地使用权出让收入</t>
  </si>
  <si>
    <t xml:space="preserve">    国有土地使用权出让收入安排的支出</t>
  </si>
  <si>
    <t xml:space="preserve">      土地出让价款收入</t>
  </si>
  <si>
    <t xml:space="preserve">      征地和拆迁补偿支出</t>
  </si>
  <si>
    <t xml:space="preserve">      城市基础设施配套费收入</t>
  </si>
  <si>
    <t xml:space="preserve">      土地开发支出</t>
  </si>
  <si>
    <t xml:space="preserve">      城市建设支出</t>
  </si>
  <si>
    <t xml:space="preserve">      其他国有土地使用权出让收入安排的支出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</si>
  <si>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</si>
  <si>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</si>
  <si>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</si>
  <si>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</si>
  <si>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</si>
  <si>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</si>
  <si>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地震灾后恢复重建补助支出</t>
  </si>
  <si>
    <t>三、调出资金</t>
  </si>
  <si>
    <t>四、年终结余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</si>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</sst>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32">
    <numFmt numFmtId="176" formatCode="#,##0.0000000"/>
    <numFmt numFmtId="177" formatCode="_-* #,##0.00_-;\-* #,##0.00_-;_-* &quot;-&quot;??_-;_-@_-"/>
    <numFmt numFmtId="178" formatCode="#,##0;\(#,##0\)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_ "/>
    <numFmt numFmtId="181" formatCode="&quot;￥&quot;* _-#,##0;&quot;￥&quot;* \-#,##0;&quot;￥&quot;* _-&quot;-&quot;;@"/>
    <numFmt numFmtId="182" formatCode="yy\.mm\.dd"/>
    <numFmt numFmtId="183" formatCode="_-&quot;$&quot;\ * #,##0_-;_-&quot;$&quot;\ * #,##0\-;_-&quot;$&quot;\ * &quot;-&quot;_-;_-@_-"/>
    <numFmt numFmtId="184" formatCode="&quot;$&quot;\ #,##0.00_-;[Red]&quot;$&quot;\ #,##0.00\-"/>
    <numFmt numFmtId="185" formatCode="h:mm\ AM/PM"/>
    <numFmt numFmtId="186" formatCode="\¥* _-#,##0;\¥* \-#,##0;\¥* _-&quot;-&quot;;@"/>
    <numFmt numFmtId="187" formatCode="_(&quot;$&quot;* #,##0_);_(&quot;$&quot;* \(#,##0\);_(&quot;$&quot;* &quot;-&quot;_);_(@_)"/>
    <numFmt numFmtId="188" formatCode="#,##0.0_);\(#,##0.0\)"/>
    <numFmt numFmtId="189" formatCode="_-* #,##0_-;\-* #,##0_-;_-* &quot;-&quot;_-;_-@_-"/>
    <numFmt numFmtId="190" formatCode="&quot;$&quot;\ #,##0_-;[Red]&quot;$&quot;\ #,##0\-"/>
    <numFmt numFmtId="191" formatCode="_-&quot;$&quot;\ * #,##0.00_-;_-&quot;$&quot;\ * #,##0.00\-;_-&quot;$&quot;\ * &quot;-&quot;??_-;_-@_-"/>
    <numFmt numFmtId="192" formatCode="\$#,##0.00;\(\$#,##0.00\)"/>
    <numFmt numFmtId="193" formatCode="0_ "/>
    <numFmt numFmtId="194" formatCode="\$#,##0;\(\$#,##0\)"/>
    <numFmt numFmtId="195" formatCode="&quot;$&quot;#,##0_);\(&quot;$&quot;#,##0\)"/>
    <numFmt numFmtId="196" formatCode="&quot;$&quot;#,##0_);[Red]\(&quot;$&quot;#,##0\)"/>
    <numFmt numFmtId="197" formatCode="&quot;$&quot;#,##0.00_);[Red]\(&quot;$&quot;#,##0.00\)"/>
    <numFmt numFmtId="198" formatCode="0_);[Red]\(0\)"/>
    <numFmt numFmtId="199" formatCode="_ * #,##0.000_ ;_ * \-#,##0.000_ ;_ * &quot;-&quot;_ ;_ @_ "/>
    <numFmt numFmtId="200" formatCode="#\ ??/??"/>
    <numFmt numFmtId="201" formatCode="_(&quot;$&quot;* #,##0.00_);_(&quot;$&quot;* \(#,##0.00\);_(&quot;$&quot;* &quot;-&quot;??_);_(@_)"/>
    <numFmt numFmtId="202" formatCode="_ * #,##0_ ;_ * \-#,##0_ ;_ * &quot;-&quot;??_ ;_ @_ "/>
    <numFmt numFmtId="203" formatCode="0.0_ "/>
  </numFmts>
  <fonts count="66"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6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name val="MS Sans Serif"/>
      <charset val="0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b/>
      <sz val="12"/>
      <name val="Arial MT"/>
      <charset val="0"/>
    </font>
    <font>
      <sz val="10"/>
      <name val="Arial"/>
      <charset val="0"/>
    </font>
    <font>
      <sz val="8"/>
      <name val="Times New Roman"/>
      <charset val="0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等线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name val="Tms Rmn"/>
      <charset val="0"/>
    </font>
    <font>
      <sz val="11"/>
      <color indexed="62"/>
      <name val="宋体"/>
      <charset val="134"/>
    </font>
    <font>
      <sz val="11"/>
      <color indexed="17"/>
      <name val="Tahoma"/>
      <charset val="134"/>
    </font>
    <font>
      <sz val="12"/>
      <name val="Times New Roman"/>
      <charset val="0"/>
    </font>
    <font>
      <sz val="12"/>
      <name val="Arial MT"/>
      <charset val="0"/>
    </font>
    <font>
      <b/>
      <sz val="10"/>
      <name val="Arial"/>
      <charset val="0"/>
    </font>
    <font>
      <sz val="10"/>
      <name val="Helv"/>
      <charset val="0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Tahoma"/>
      <charset val="134"/>
    </font>
    <font>
      <u/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MS Sans Serif"/>
      <charset val="0"/>
    </font>
    <font>
      <sz val="11"/>
      <name val="Arial MT"/>
      <charset val="0"/>
    </font>
    <font>
      <b/>
      <sz val="10"/>
      <name val="MS Sans"/>
      <charset val="0"/>
    </font>
    <font>
      <sz val="10"/>
      <name val="Geneva"/>
      <charset val="0"/>
    </font>
    <font>
      <b/>
      <sz val="14"/>
      <name val="楷体"/>
      <charset val="134"/>
    </font>
    <font>
      <sz val="7"/>
      <name val="Small Fonts"/>
      <charset val="0"/>
    </font>
    <font>
      <sz val="12"/>
      <name val="Helv"/>
      <charset val="0"/>
    </font>
    <font>
      <sz val="12"/>
      <color indexed="9"/>
      <name val="Helv"/>
      <charset val="0"/>
    </font>
    <font>
      <b/>
      <sz val="12"/>
      <name val="Arial"/>
      <charset val="0"/>
    </font>
    <font>
      <sz val="10"/>
      <name val="楷体"/>
      <charset val="134"/>
    </font>
    <font>
      <b/>
      <sz val="9"/>
      <name val="Arial"/>
      <charset val="0"/>
    </font>
    <font>
      <b/>
      <sz val="10"/>
      <name val="MS Sans Serif"/>
      <charset val="0"/>
    </font>
    <font>
      <sz val="10"/>
      <name val="Times New Roman"/>
      <charset val="0"/>
    </font>
    <font>
      <sz val="11"/>
      <color indexed="16"/>
      <name val="宋体"/>
      <charset val="134"/>
    </font>
    <font>
      <sz val="8"/>
      <name val="Arial"/>
      <charset val="0"/>
    </font>
    <font>
      <u/>
      <sz val="12"/>
      <name val="Arial MT"/>
      <charset val="0"/>
    </font>
    <font>
      <sz val="12"/>
      <name val="仿宋_GB2312"/>
      <charset val="134"/>
    </font>
    <font>
      <sz val="11"/>
      <color indexed="17"/>
      <name val="等线"/>
      <charset val="13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0" fontId="24" fillId="9" borderId="0" applyNumberFormat="0" applyBorder="0" applyAlignment="0" applyProtection="0">
      <alignment vertical="center"/>
    </xf>
    <xf numFmtId="0" fontId="20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0"/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2" fillId="0" borderId="0"/>
    <xf numFmtId="0" fontId="33" fillId="0" borderId="0" applyNumberFormat="0" applyFill="0" applyBorder="0" applyAlignment="0" applyProtection="0">
      <alignment vertical="center"/>
    </xf>
    <xf numFmtId="182" fontId="19" fillId="0" borderId="11" applyFill="0" applyProtection="0">
      <alignment horizontal="right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3" fillId="0" borderId="0"/>
    <xf numFmtId="0" fontId="1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/>
    <xf numFmtId="0" fontId="4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6" fillId="12" borderId="10">
      <protection locked="0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5" fillId="6" borderId="15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44" fillId="11" borderId="1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9" fillId="0" borderId="0"/>
    <xf numFmtId="0" fontId="3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2" fontId="30" fillId="0" borderId="0">
      <alignment horizontal="right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0" fontId="29" fillId="0" borderId="0"/>
    <xf numFmtId="0" fontId="15" fillId="0" borderId="0" applyNumberFormat="0" applyFont="0" applyFill="0" applyBorder="0" applyAlignment="0" applyProtection="0">
      <alignment horizontal="left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6" fillId="12" borderId="10">
      <protection locked="0"/>
    </xf>
    <xf numFmtId="0" fontId="16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/>
    <xf numFmtId="1" fontId="30" fillId="0" borderId="2">
      <alignment horizontal="center"/>
      <protection locked="0"/>
    </xf>
    <xf numFmtId="0" fontId="29" fillId="0" borderId="0"/>
    <xf numFmtId="185" fontId="30" fillId="0" borderId="2">
      <alignment horizontal="center"/>
      <protection locked="0"/>
    </xf>
    <xf numFmtId="0" fontId="19" fillId="0" borderId="0"/>
    <xf numFmtId="0" fontId="34" fillId="3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19" fillId="0" borderId="0"/>
    <xf numFmtId="0" fontId="19" fillId="0" borderId="0"/>
    <xf numFmtId="0" fontId="0" fillId="0" borderId="0"/>
    <xf numFmtId="0" fontId="32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26" fillId="12" borderId="1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>
      <protection locked="0"/>
    </xf>
    <xf numFmtId="0" fontId="0" fillId="0" borderId="0"/>
    <xf numFmtId="0" fontId="19" fillId="0" borderId="0"/>
    <xf numFmtId="0" fontId="19" fillId="0" borderId="0"/>
    <xf numFmtId="0" fontId="19" fillId="0" borderId="0"/>
    <xf numFmtId="0" fontId="36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24" fillId="9" borderId="0" applyNumberFormat="0" applyBorder="0" applyAlignment="0" applyProtection="0">
      <alignment vertical="center"/>
    </xf>
    <xf numFmtId="189" fontId="19" fillId="0" borderId="0" applyFont="0" applyFill="0" applyBorder="0" applyAlignment="0" applyProtection="0"/>
    <xf numFmtId="178" fontId="60" fillId="0" borderId="0"/>
    <xf numFmtId="177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19" fillId="0" borderId="0"/>
    <xf numFmtId="0" fontId="58" fillId="0" borderId="0" applyNumberFormat="0" applyFill="0" applyBorder="0" applyAlignment="0" applyProtection="0"/>
    <xf numFmtId="191" fontId="19" fillId="0" borderId="0" applyFont="0" applyFill="0" applyBorder="0" applyAlignment="0" applyProtection="0"/>
    <xf numFmtId="0" fontId="0" fillId="0" borderId="0"/>
    <xf numFmtId="192" fontId="60" fillId="0" borderId="0"/>
    <xf numFmtId="0" fontId="26" fillId="12" borderId="10">
      <protection locked="0"/>
    </xf>
    <xf numFmtId="14" fontId="30" fillId="0" borderId="2">
      <protection locked="0"/>
    </xf>
    <xf numFmtId="194" fontId="60" fillId="0" borderId="0"/>
    <xf numFmtId="195" fontId="18" fillId="0" borderId="0"/>
    <xf numFmtId="0" fontId="61" fillId="4" borderId="0" applyNumberFormat="0" applyBorder="0" applyAlignment="0" applyProtection="0">
      <alignment vertical="center"/>
    </xf>
    <xf numFmtId="0" fontId="0" fillId="0" borderId="0"/>
    <xf numFmtId="190" fontId="19" fillId="0" borderId="0"/>
    <xf numFmtId="38" fontId="62" fillId="6" borderId="0" applyBorder="0" applyAlignment="0" applyProtection="0"/>
    <xf numFmtId="0" fontId="56" fillId="0" borderId="20" applyNumberFormat="0" applyAlignment="0" applyProtection="0">
      <alignment horizontal="left" vertical="center"/>
    </xf>
    <xf numFmtId="0" fontId="56" fillId="0" borderId="21">
      <alignment horizontal="left" vertical="center"/>
    </xf>
    <xf numFmtId="10" fontId="62" fillId="5" borderId="2" applyBorder="0" applyAlignment="0" applyProtection="0"/>
    <xf numFmtId="188" fontId="54" fillId="20" borderId="0"/>
    <xf numFmtId="188" fontId="55" fillId="21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6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0" fillId="0" borderId="0"/>
    <xf numFmtId="183" fontId="19" fillId="0" borderId="0" applyFont="0" applyFill="0" applyBorder="0" applyAlignment="0" applyProtection="0"/>
    <xf numFmtId="0" fontId="60" fillId="0" borderId="0"/>
    <xf numFmtId="37" fontId="53" fillId="0" borderId="0"/>
    <xf numFmtId="0" fontId="7" fillId="0" borderId="0"/>
    <xf numFmtId="0" fontId="32" fillId="0" borderId="0"/>
    <xf numFmtId="0" fontId="24" fillId="9" borderId="0" applyNumberFormat="0" applyBorder="0" applyAlignment="0" applyProtection="0">
      <alignment vertical="center"/>
    </xf>
    <xf numFmtId="1" fontId="63" fillId="0" borderId="0">
      <alignment horizontal="center"/>
      <protection locked="0"/>
    </xf>
    <xf numFmtId="1" fontId="49" fillId="0" borderId="19" applyBorder="0">
      <protection locked="0"/>
    </xf>
    <xf numFmtId="0" fontId="0" fillId="0" borderId="0">
      <alignment vertical="center"/>
    </xf>
    <xf numFmtId="3" fontId="15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18" fillId="0" borderId="0"/>
    <xf numFmtId="200" fontId="19" fillId="0" borderId="0" applyFont="0" applyFill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59" fillId="0" borderId="22">
      <alignment horizontal="center"/>
    </xf>
    <xf numFmtId="0" fontId="15" fillId="22" borderId="0" applyNumberFormat="0" applyFont="0" applyBorder="0" applyAlignment="0" applyProtection="0"/>
    <xf numFmtId="0" fontId="0" fillId="0" borderId="0"/>
    <xf numFmtId="0" fontId="59" fillId="0" borderId="0" applyNumberFormat="0" applyFill="0" applyBorder="0" applyAlignment="0" applyProtection="0"/>
    <xf numFmtId="0" fontId="26" fillId="12" borderId="10">
      <protection locked="0"/>
    </xf>
    <xf numFmtId="0" fontId="48" fillId="0" borderId="0"/>
    <xf numFmtId="0" fontId="0" fillId="0" borderId="0"/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26" fillId="12" borderId="10">
      <protection locked="0"/>
    </xf>
    <xf numFmtId="0" fontId="9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201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19" fillId="0" borderId="5" applyNumberFormat="0" applyFill="0" applyProtection="0">
      <alignment horizontal="right"/>
    </xf>
    <xf numFmtId="0" fontId="34" fillId="3" borderId="0" applyNumberFormat="0" applyBorder="0" applyAlignment="0" applyProtection="0">
      <alignment vertical="center"/>
    </xf>
    <xf numFmtId="0" fontId="52" fillId="0" borderId="5" applyNumberFormat="0" applyFill="0" applyProtection="0">
      <alignment horizontal="center"/>
    </xf>
    <xf numFmtId="0" fontId="2" fillId="0" borderId="0">
      <alignment vertical="center"/>
    </xf>
    <xf numFmtId="0" fontId="57" fillId="0" borderId="11" applyNumberFormat="0" applyFill="0" applyProtection="0">
      <alignment horizontal="center"/>
    </xf>
    <xf numFmtId="0" fontId="2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7" fillId="0" borderId="0"/>
    <xf numFmtId="3" fontId="31" fillId="0" borderId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7" fillId="0" borderId="11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5" applyNumberFormat="0" applyFill="0" applyProtection="0">
      <alignment horizontal="left"/>
    </xf>
    <xf numFmtId="1" fontId="19" fillId="0" borderId="11" applyFill="0" applyProtection="0">
      <alignment horizontal="center"/>
    </xf>
    <xf numFmtId="0" fontId="15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0" fillId="0" borderId="0"/>
    <xf numFmtId="0" fontId="64" fillId="0" borderId="0"/>
    <xf numFmtId="0" fontId="64" fillId="0" borderId="0"/>
    <xf numFmtId="0" fontId="0" fillId="0" borderId="0"/>
    <xf numFmtId="0" fontId="2" fillId="0" borderId="0">
      <alignment vertical="center"/>
    </xf>
    <xf numFmtId="0" fontId="0" fillId="0" borderId="0"/>
    <xf numFmtId="186" fontId="31" fillId="0" borderId="0" applyFont="0" applyFill="0" applyBorder="0" applyAlignment="0" applyProtection="0"/>
    <xf numFmtId="0" fontId="2" fillId="0" borderId="0"/>
  </cellStyleXfs>
  <cellXfs count="112">
    <xf numFmtId="0" fontId="0" fillId="0" borderId="0" xfId="0">
      <alignment vertical="center"/>
    </xf>
    <xf numFmtId="0" fontId="1" fillId="0" borderId="0" xfId="187" applyFont="1" applyFill="1" applyBorder="1" applyAlignment="1">
      <alignment vertical="center"/>
    </xf>
    <xf numFmtId="0" fontId="2" fillId="0" borderId="0" xfId="187" applyFont="1" applyFill="1" applyBorder="1" applyAlignment="1">
      <alignment vertical="center"/>
    </xf>
    <xf numFmtId="0" fontId="2" fillId="0" borderId="0" xfId="187" applyFont="1">
      <alignment vertical="center"/>
    </xf>
    <xf numFmtId="180" fontId="3" fillId="0" borderId="0" xfId="187" applyNumberFormat="1" applyFont="1" applyAlignment="1">
      <alignment horizontal="right" vertical="center"/>
    </xf>
    <xf numFmtId="0" fontId="4" fillId="0" borderId="0" xfId="187" applyFont="1" applyFill="1" applyBorder="1" applyAlignment="1">
      <alignment horizontal="center" vertical="center"/>
    </xf>
    <xf numFmtId="180" fontId="5" fillId="0" borderId="0" xfId="187" applyNumberFormat="1" applyFont="1" applyFill="1" applyBorder="1" applyAlignment="1">
      <alignment horizontal="center" vertical="center"/>
    </xf>
    <xf numFmtId="0" fontId="5" fillId="0" borderId="0" xfId="187" applyFont="1" applyFill="1" applyBorder="1" applyAlignment="1">
      <alignment horizontal="center" vertical="center"/>
    </xf>
    <xf numFmtId="180" fontId="6" fillId="0" borderId="0" xfId="187" applyNumberFormat="1" applyFont="1" applyFill="1" applyBorder="1" applyAlignment="1">
      <alignment horizontal="center" vertical="center"/>
    </xf>
    <xf numFmtId="0" fontId="6" fillId="0" borderId="1" xfId="187" applyFont="1" applyFill="1" applyBorder="1" applyAlignment="1">
      <alignment horizontal="right" vertical="center"/>
    </xf>
    <xf numFmtId="180" fontId="6" fillId="0" borderId="1" xfId="187" applyNumberFormat="1" applyFont="1" applyFill="1" applyBorder="1" applyAlignment="1">
      <alignment horizontal="right" vertical="center"/>
    </xf>
    <xf numFmtId="0" fontId="6" fillId="0" borderId="2" xfId="187" applyFont="1" applyFill="1" applyBorder="1" applyAlignment="1">
      <alignment horizontal="center" vertical="center" wrapText="1"/>
    </xf>
    <xf numFmtId="180" fontId="6" fillId="0" borderId="2" xfId="187" applyNumberFormat="1" applyFont="1" applyFill="1" applyBorder="1" applyAlignment="1">
      <alignment horizontal="center" vertical="center" wrapText="1"/>
    </xf>
    <xf numFmtId="180" fontId="6" fillId="0" borderId="2" xfId="246" applyNumberFormat="1" applyFont="1" applyBorder="1" applyAlignment="1">
      <alignment horizontal="center" vertical="center" wrapText="1"/>
    </xf>
    <xf numFmtId="0" fontId="6" fillId="0" borderId="2" xfId="187" applyFont="1" applyBorder="1" applyAlignment="1">
      <alignment horizontal="left" vertical="center" wrapText="1"/>
    </xf>
    <xf numFmtId="180" fontId="6" fillId="0" borderId="2" xfId="187" applyNumberFormat="1" applyFont="1" applyBorder="1" applyAlignment="1">
      <alignment horizontal="right" vertical="center" wrapText="1"/>
    </xf>
    <xf numFmtId="41" fontId="2" fillId="0" borderId="0" xfId="187" applyNumberFormat="1" applyFont="1">
      <alignment vertical="center"/>
    </xf>
    <xf numFmtId="0" fontId="6" fillId="0" borderId="2" xfId="187" applyFont="1" applyBorder="1" applyAlignment="1">
      <alignment vertical="center" wrapText="1"/>
    </xf>
    <xf numFmtId="0" fontId="6" fillId="0" borderId="2" xfId="187" applyFont="1" applyFill="1" applyBorder="1" applyAlignment="1">
      <alignment vertical="center" wrapText="1"/>
    </xf>
    <xf numFmtId="180" fontId="6" fillId="0" borderId="2" xfId="246" applyNumberFormat="1" applyFont="1" applyBorder="1" applyAlignment="1">
      <alignment horizontal="right" vertical="center" wrapText="1"/>
    </xf>
    <xf numFmtId="199" fontId="2" fillId="0" borderId="0" xfId="187" applyNumberFormat="1" applyFont="1">
      <alignment vertical="center"/>
    </xf>
    <xf numFmtId="198" fontId="2" fillId="0" borderId="0" xfId="187" applyNumberFormat="1" applyFont="1">
      <alignment vertical="center"/>
    </xf>
    <xf numFmtId="202" fontId="2" fillId="0" borderId="0" xfId="187" applyNumberFormat="1" applyFont="1">
      <alignment vertical="center"/>
    </xf>
    <xf numFmtId="180" fontId="6" fillId="0" borderId="2" xfId="187" applyNumberFormat="1" applyFont="1" applyFill="1" applyBorder="1" applyAlignment="1">
      <alignment horizontal="right" vertical="center" wrapText="1"/>
    </xf>
    <xf numFmtId="199" fontId="2" fillId="0" borderId="2" xfId="187" applyNumberFormat="1" applyFont="1" applyBorder="1">
      <alignment vertical="center"/>
    </xf>
    <xf numFmtId="180" fontId="2" fillId="0" borderId="2" xfId="187" applyNumberFormat="1" applyFont="1" applyBorder="1" applyAlignment="1">
      <alignment horizontal="right" vertical="center"/>
    </xf>
    <xf numFmtId="0" fontId="6" fillId="0" borderId="2" xfId="187" applyFont="1" applyBorder="1" applyAlignment="1">
      <alignment horizontal="center" vertical="center" wrapText="1"/>
    </xf>
    <xf numFmtId="180" fontId="6" fillId="0" borderId="2" xfId="187" applyNumberFormat="1" applyFont="1" applyBorder="1" applyAlignment="1">
      <alignment horizontal="right" vertical="center"/>
    </xf>
    <xf numFmtId="180" fontId="6" fillId="0" borderId="2" xfId="246" applyNumberFormat="1" applyFont="1" applyBorder="1" applyAlignment="1">
      <alignment horizontal="right" vertical="center"/>
    </xf>
    <xf numFmtId="0" fontId="2" fillId="0" borderId="0" xfId="187" applyFont="1" applyAlignment="1">
      <alignment horizontal="left" vertical="center" wrapText="1"/>
    </xf>
    <xf numFmtId="180" fontId="3" fillId="0" borderId="0" xfId="187" applyNumberFormat="1" applyFont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49" fontId="2" fillId="0" borderId="0" xfId="187" applyNumberFormat="1" applyFont="1" applyFill="1">
      <alignment vertical="center"/>
    </xf>
    <xf numFmtId="49" fontId="2" fillId="0" borderId="0" xfId="187" applyNumberFormat="1" applyFont="1" applyFill="1" applyAlignment="1">
      <alignment horizontal="center" vertical="center"/>
    </xf>
    <xf numFmtId="0" fontId="6" fillId="0" borderId="0" xfId="187" applyFont="1" applyFill="1">
      <alignment vertical="center"/>
    </xf>
    <xf numFmtId="180" fontId="8" fillId="0" borderId="0" xfId="187" applyNumberFormat="1" applyFont="1" applyFill="1">
      <alignment vertical="center"/>
    </xf>
    <xf numFmtId="0" fontId="2" fillId="0" borderId="0" xfId="187" applyFont="1" applyFill="1">
      <alignment vertical="center"/>
    </xf>
    <xf numFmtId="0" fontId="4" fillId="0" borderId="0" xfId="187" applyNumberFormat="1" applyFont="1" applyFill="1" applyBorder="1" applyAlignment="1" applyProtection="1">
      <alignment horizontal="center" vertical="center"/>
    </xf>
    <xf numFmtId="180" fontId="4" fillId="0" borderId="0" xfId="187" applyNumberFormat="1" applyFont="1" applyFill="1" applyBorder="1" applyAlignment="1" applyProtection="1">
      <alignment horizontal="center" vertical="center"/>
    </xf>
    <xf numFmtId="49" fontId="2" fillId="0" borderId="0" xfId="187" applyNumberFormat="1" applyFont="1" applyFill="1" applyBorder="1" applyAlignment="1">
      <alignment vertical="center"/>
    </xf>
    <xf numFmtId="49" fontId="9" fillId="0" borderId="0" xfId="187" applyNumberFormat="1" applyFont="1" applyFill="1" applyBorder="1" applyAlignment="1">
      <alignment vertical="center"/>
    </xf>
    <xf numFmtId="49" fontId="9" fillId="0" borderId="0" xfId="187" applyNumberFormat="1" applyFont="1" applyFill="1" applyBorder="1" applyAlignment="1">
      <alignment horizontal="center" vertical="center"/>
    </xf>
    <xf numFmtId="0" fontId="6" fillId="0" borderId="0" xfId="187" applyFont="1" applyFill="1" applyBorder="1" applyAlignment="1">
      <alignment vertical="center"/>
    </xf>
    <xf numFmtId="180" fontId="6" fillId="0" borderId="0" xfId="187" applyNumberFormat="1" applyFont="1" applyFill="1" applyBorder="1" applyAlignment="1">
      <alignment horizontal="right" vertical="center"/>
    </xf>
    <xf numFmtId="49" fontId="6" fillId="0" borderId="2" xfId="247" applyNumberFormat="1" applyFont="1" applyFill="1" applyBorder="1" applyAlignment="1" applyProtection="1">
      <alignment horizontal="center" vertical="center" wrapText="1"/>
    </xf>
    <xf numFmtId="49" fontId="6" fillId="0" borderId="3" xfId="187" applyNumberFormat="1" applyFont="1" applyFill="1" applyBorder="1" applyAlignment="1" applyProtection="1">
      <alignment horizontal="center" vertical="center" wrapText="1"/>
    </xf>
    <xf numFmtId="0" fontId="6" fillId="0" borderId="2" xfId="187" applyNumberFormat="1" applyFont="1" applyFill="1" applyBorder="1" applyAlignment="1" applyProtection="1">
      <alignment horizontal="center" vertical="center" wrapText="1"/>
    </xf>
    <xf numFmtId="180" fontId="6" fillId="0" borderId="4" xfId="187" applyNumberFormat="1" applyFont="1" applyFill="1" applyBorder="1" applyAlignment="1">
      <alignment horizontal="center" vertical="center"/>
    </xf>
    <xf numFmtId="49" fontId="6" fillId="0" borderId="5" xfId="187" applyNumberFormat="1" applyFont="1" applyFill="1" applyBorder="1" applyAlignment="1">
      <alignment horizontal="center" vertical="center" wrapText="1"/>
    </xf>
    <xf numFmtId="49" fontId="6" fillId="0" borderId="6" xfId="187" applyNumberFormat="1" applyFont="1" applyFill="1" applyBorder="1" applyAlignment="1">
      <alignment horizontal="center" vertical="center" wrapText="1"/>
    </xf>
    <xf numFmtId="0" fontId="6" fillId="0" borderId="2" xfId="247" applyNumberFormat="1" applyFont="1" applyFill="1" applyBorder="1" applyAlignment="1" applyProtection="1">
      <alignment horizontal="center" vertical="center" wrapText="1"/>
    </xf>
    <xf numFmtId="180" fontId="6" fillId="0" borderId="5" xfId="187" applyNumberFormat="1" applyFont="1" applyFill="1" applyBorder="1" applyAlignment="1">
      <alignment horizontal="center" vertical="center"/>
    </xf>
    <xf numFmtId="4" fontId="6" fillId="0" borderId="3" xfId="187" applyNumberFormat="1" applyFont="1" applyFill="1" applyBorder="1" applyAlignment="1" applyProtection="1">
      <alignment horizontal="center" vertical="center" wrapText="1"/>
    </xf>
    <xf numFmtId="10" fontId="2" fillId="0" borderId="0" xfId="187" applyNumberFormat="1" applyFont="1" applyFill="1">
      <alignment vertical="center"/>
    </xf>
    <xf numFmtId="4" fontId="6" fillId="0" borderId="3" xfId="187" applyNumberFormat="1" applyFont="1" applyFill="1" applyBorder="1" applyAlignment="1" applyProtection="1">
      <alignment horizontal="left" vertical="center" wrapText="1"/>
    </xf>
    <xf numFmtId="180" fontId="6" fillId="0" borderId="2" xfId="187" applyNumberFormat="1" applyFont="1" applyFill="1" applyBorder="1" applyAlignment="1" applyProtection="1">
      <alignment horizontal="right" vertical="center" wrapText="1"/>
    </xf>
    <xf numFmtId="176" fontId="6" fillId="0" borderId="3" xfId="187" applyNumberFormat="1" applyFont="1" applyFill="1" applyBorder="1" applyAlignment="1" applyProtection="1">
      <alignment horizontal="left" vertical="center" wrapText="1"/>
    </xf>
    <xf numFmtId="180" fontId="6" fillId="0" borderId="3" xfId="187" applyNumberFormat="1" applyFont="1" applyFill="1" applyBorder="1" applyAlignment="1">
      <alignment horizontal="left" vertical="center"/>
    </xf>
    <xf numFmtId="0" fontId="6" fillId="0" borderId="3" xfId="162" applyFont="1" applyFill="1" applyBorder="1" applyAlignment="1">
      <alignment horizontal="left" vertical="center" wrapText="1"/>
    </xf>
    <xf numFmtId="180" fontId="6" fillId="0" borderId="2" xfId="162" applyNumberFormat="1" applyFont="1" applyFill="1" applyBorder="1" applyAlignment="1">
      <alignment horizontal="right" vertical="center" wrapText="1"/>
    </xf>
    <xf numFmtId="193" fontId="2" fillId="0" borderId="0" xfId="187" applyNumberFormat="1" applyFont="1" applyFill="1" applyAlignment="1">
      <alignment vertical="center"/>
    </xf>
    <xf numFmtId="193" fontId="2" fillId="0" borderId="0" xfId="187" applyNumberFormat="1" applyFont="1" applyFill="1">
      <alignment vertical="center"/>
    </xf>
    <xf numFmtId="0" fontId="2" fillId="0" borderId="0" xfId="187" applyFont="1" applyFill="1" applyAlignment="1">
      <alignment vertical="center" wrapText="1"/>
    </xf>
    <xf numFmtId="0" fontId="2" fillId="0" borderId="0" xfId="187" applyFont="1" applyFill="1" applyBorder="1" applyAlignment="1">
      <alignment vertical="center" wrapText="1"/>
    </xf>
    <xf numFmtId="0" fontId="6" fillId="0" borderId="2" xfId="187" applyFont="1" applyFill="1" applyBorder="1">
      <alignment vertical="center"/>
    </xf>
    <xf numFmtId="0" fontId="6" fillId="0" borderId="2" xfId="187" applyFont="1" applyFill="1" applyBorder="1" applyAlignment="1">
      <alignment horizontal="center" vertical="center"/>
    </xf>
    <xf numFmtId="0" fontId="6" fillId="0" borderId="3" xfId="187" applyFont="1" applyFill="1" applyBorder="1">
      <alignment vertical="center"/>
    </xf>
    <xf numFmtId="0" fontId="6" fillId="0" borderId="3" xfId="187" applyFont="1" applyFill="1" applyBorder="1" applyAlignment="1">
      <alignment horizontal="center" vertical="center"/>
    </xf>
    <xf numFmtId="0" fontId="0" fillId="2" borderId="0" xfId="245" applyFont="1" applyFill="1" applyBorder="1" applyAlignment="1"/>
    <xf numFmtId="0" fontId="9" fillId="2" borderId="0" xfId="245" applyFont="1" applyFill="1" applyBorder="1" applyAlignment="1"/>
    <xf numFmtId="0" fontId="6" fillId="2" borderId="0" xfId="245" applyFont="1" applyFill="1" applyBorder="1" applyAlignment="1">
      <alignment horizontal="center" wrapText="1"/>
    </xf>
    <xf numFmtId="0" fontId="10" fillId="0" borderId="0" xfId="245" applyFont="1" applyFill="1"/>
    <xf numFmtId="0" fontId="10" fillId="0" borderId="0" xfId="245" applyFont="1" applyFill="1" applyAlignment="1">
      <alignment wrapText="1"/>
    </xf>
    <xf numFmtId="0" fontId="11" fillId="0" borderId="0" xfId="245" applyFont="1" applyFill="1" applyAlignment="1">
      <alignment wrapText="1"/>
    </xf>
    <xf numFmtId="0" fontId="11" fillId="0" borderId="0" xfId="245" applyFont="1" applyFill="1" applyAlignment="1">
      <alignment vertical="center"/>
    </xf>
    <xf numFmtId="180" fontId="11" fillId="0" borderId="0" xfId="245" applyNumberFormat="1" applyFont="1" applyFill="1" applyAlignment="1">
      <alignment vertical="center"/>
    </xf>
    <xf numFmtId="179" fontId="11" fillId="0" borderId="0" xfId="245" applyNumberFormat="1" applyFont="1" applyFill="1" applyAlignment="1">
      <alignment vertical="center"/>
    </xf>
    <xf numFmtId="0" fontId="11" fillId="0" borderId="0" xfId="245" applyFont="1" applyFill="1"/>
    <xf numFmtId="180" fontId="11" fillId="0" borderId="0" xfId="245" applyNumberFormat="1" applyFont="1" applyFill="1"/>
    <xf numFmtId="0" fontId="5" fillId="2" borderId="0" xfId="245" applyFont="1" applyFill="1" applyBorder="1" applyAlignment="1">
      <alignment horizontal="center" vertical="center" wrapText="1"/>
    </xf>
    <xf numFmtId="180" fontId="12" fillId="2" borderId="0" xfId="245" applyNumberFormat="1" applyFont="1" applyFill="1" applyBorder="1" applyAlignment="1">
      <alignment horizontal="center" vertical="center" wrapText="1"/>
    </xf>
    <xf numFmtId="0" fontId="12" fillId="2" borderId="0" xfId="245" applyFont="1" applyFill="1" applyBorder="1" applyAlignment="1">
      <alignment horizontal="center" vertical="center" wrapText="1"/>
    </xf>
    <xf numFmtId="0" fontId="6" fillId="2" borderId="0" xfId="245" applyFont="1" applyFill="1" applyBorder="1" applyAlignment="1">
      <alignment vertical="center" wrapText="1"/>
    </xf>
    <xf numFmtId="180" fontId="6" fillId="2" borderId="0" xfId="245" applyNumberFormat="1" applyFont="1" applyFill="1" applyBorder="1" applyAlignment="1">
      <alignment vertical="center" wrapText="1"/>
    </xf>
    <xf numFmtId="180" fontId="6" fillId="2" borderId="0" xfId="245" applyNumberFormat="1" applyFont="1" applyFill="1" applyBorder="1" applyAlignment="1">
      <alignment horizontal="center" wrapText="1"/>
    </xf>
    <xf numFmtId="0" fontId="6" fillId="2" borderId="2" xfId="245" applyFont="1" applyFill="1" applyBorder="1" applyAlignment="1">
      <alignment horizontal="center" vertical="center" wrapText="1"/>
    </xf>
    <xf numFmtId="180" fontId="6" fillId="2" borderId="2" xfId="245" applyNumberFormat="1" applyFont="1" applyFill="1" applyBorder="1" applyAlignment="1">
      <alignment horizontal="center" vertical="center" wrapText="1"/>
    </xf>
    <xf numFmtId="203" fontId="6" fillId="2" borderId="2" xfId="245" applyNumberFormat="1" applyFont="1" applyFill="1" applyBorder="1" applyAlignment="1">
      <alignment horizontal="center" vertical="center" wrapText="1"/>
    </xf>
    <xf numFmtId="0" fontId="6" fillId="0" borderId="2" xfId="245" applyFont="1" applyFill="1" applyBorder="1" applyAlignment="1">
      <alignment vertical="center" wrapText="1"/>
    </xf>
    <xf numFmtId="180" fontId="6" fillId="0" borderId="2" xfId="245" applyNumberFormat="1" applyFont="1" applyFill="1" applyBorder="1" applyAlignment="1">
      <alignment horizontal="right" vertical="center" wrapText="1"/>
    </xf>
    <xf numFmtId="179" fontId="6" fillId="0" borderId="2" xfId="245" applyNumberFormat="1" applyFont="1" applyFill="1" applyBorder="1" applyAlignment="1">
      <alignment horizontal="right" vertical="center" wrapText="1"/>
    </xf>
    <xf numFmtId="193" fontId="6" fillId="0" borderId="2" xfId="245" applyNumberFormat="1" applyFont="1" applyFill="1" applyBorder="1" applyAlignment="1" applyProtection="1">
      <alignment vertical="center" wrapText="1"/>
      <protection locked="0"/>
    </xf>
    <xf numFmtId="180" fontId="6" fillId="0" borderId="2" xfId="245" applyNumberFormat="1" applyFont="1" applyFill="1" applyBorder="1" applyAlignment="1" applyProtection="1">
      <alignment vertical="center" wrapText="1"/>
      <protection locked="0"/>
    </xf>
    <xf numFmtId="180" fontId="6" fillId="0" borderId="2" xfId="245" applyNumberFormat="1" applyFont="1" applyFill="1" applyBorder="1" applyAlignment="1">
      <alignment vertical="center" wrapText="1"/>
    </xf>
    <xf numFmtId="180" fontId="0" fillId="0" borderId="2" xfId="245" applyNumberFormat="1" applyFont="1" applyFill="1" applyBorder="1" applyAlignment="1">
      <alignment wrapText="1"/>
    </xf>
    <xf numFmtId="1" fontId="6" fillId="0" borderId="2" xfId="245" applyNumberFormat="1" applyFont="1" applyFill="1" applyBorder="1" applyAlignment="1" applyProtection="1">
      <alignment vertical="center" wrapText="1"/>
      <protection locked="0"/>
    </xf>
    <xf numFmtId="0" fontId="6" fillId="0" borderId="2" xfId="245" applyNumberFormat="1" applyFont="1" applyFill="1" applyBorder="1" applyAlignment="1" applyProtection="1">
      <alignment vertical="center" wrapText="1"/>
      <protection locked="0"/>
    </xf>
    <xf numFmtId="180" fontId="13" fillId="0" borderId="0" xfId="245" applyNumberFormat="1" applyFont="1" applyFill="1" applyAlignment="1">
      <alignment wrapText="1"/>
    </xf>
    <xf numFmtId="0" fontId="13" fillId="0" borderId="2" xfId="245" applyFont="1" applyFill="1" applyBorder="1" applyAlignment="1">
      <alignment wrapText="1"/>
    </xf>
    <xf numFmtId="180" fontId="13" fillId="0" borderId="2" xfId="245" applyNumberFormat="1" applyFont="1" applyFill="1" applyBorder="1" applyAlignment="1">
      <alignment wrapText="1"/>
    </xf>
    <xf numFmtId="0" fontId="6" fillId="0" borderId="2" xfId="245" applyFont="1" applyFill="1" applyBorder="1" applyAlignment="1">
      <alignment horizontal="center" vertical="center" wrapText="1"/>
    </xf>
    <xf numFmtId="0" fontId="14" fillId="0" borderId="7" xfId="245" applyFont="1" applyFill="1" applyBorder="1" applyAlignment="1">
      <alignment horizontal="center" vertical="center" wrapText="1"/>
    </xf>
    <xf numFmtId="180" fontId="14" fillId="0" borderId="7" xfId="245" applyNumberFormat="1" applyFont="1" applyFill="1" applyBorder="1" applyAlignment="1">
      <alignment horizontal="center" vertical="center" wrapText="1"/>
    </xf>
    <xf numFmtId="179" fontId="14" fillId="0" borderId="7" xfId="245" applyNumberFormat="1" applyFont="1" applyFill="1" applyBorder="1" applyAlignment="1">
      <alignment horizontal="center" vertical="center" wrapText="1"/>
    </xf>
    <xf numFmtId="0" fontId="8" fillId="0" borderId="0" xfId="245" applyFont="1" applyFill="1" applyAlignment="1">
      <alignment horizontal="left" vertical="center" wrapText="1"/>
    </xf>
    <xf numFmtId="180" fontId="8" fillId="0" borderId="0" xfId="245" applyNumberFormat="1" applyFont="1" applyFill="1" applyAlignment="1">
      <alignment horizontal="left" vertical="center" wrapText="1"/>
    </xf>
    <xf numFmtId="179" fontId="8" fillId="0" borderId="0" xfId="245" applyNumberFormat="1" applyFont="1" applyFill="1" applyAlignment="1">
      <alignment horizontal="left" vertical="center" wrapText="1"/>
    </xf>
    <xf numFmtId="0" fontId="6" fillId="2" borderId="1" xfId="245" applyFont="1" applyFill="1" applyBorder="1" applyAlignment="1">
      <alignment horizontal="right" vertical="center" wrapText="1"/>
    </xf>
    <xf numFmtId="179" fontId="10" fillId="0" borderId="0" xfId="245" applyNumberFormat="1" applyFont="1" applyFill="1" applyAlignment="1">
      <alignment wrapText="1"/>
    </xf>
    <xf numFmtId="0" fontId="3" fillId="0" borderId="0" xfId="245" applyFont="1" applyFill="1" applyAlignment="1">
      <alignment wrapText="1"/>
    </xf>
    <xf numFmtId="9" fontId="10" fillId="0" borderId="0" xfId="18" applyFont="1" applyFill="1" applyBorder="1" applyAlignment="1" applyProtection="1">
      <alignment wrapText="1"/>
    </xf>
    <xf numFmtId="179" fontId="11" fillId="0" borderId="0" xfId="245" applyNumberFormat="1" applyFont="1" applyFill="1"/>
  </cellXfs>
  <cellStyles count="248">
    <cellStyle name="常规" xfId="0" builtinId="0"/>
    <cellStyle name="货币[0]" xfId="1" builtinId="7"/>
    <cellStyle name="千分位_laroux" xfId="2"/>
    <cellStyle name="20% - 强调文字颜色 3" xfId="3" builtinId="38"/>
    <cellStyle name="输入" xfId="4" builtinId="20"/>
    <cellStyle name="货币" xfId="5" builtinId="4"/>
    <cellStyle name="常规 4_2016年全市和市本级支出完成数" xfId="6"/>
    <cellStyle name="差_2015年完成情况和2016年收支草案（人大政协常委会)1.5" xfId="7"/>
    <cellStyle name="args.style" xfId="8"/>
    <cellStyle name="千位分隔[0]" xfId="9" builtinId="6"/>
    <cellStyle name="40% - 强调文字颜色 3" xfId="10" builtinId="39"/>
    <cellStyle name="_Book1_白沙园-2016年预算草案样表12.21" xfId="11"/>
    <cellStyle name="差" xfId="12" builtinId="27"/>
    <cellStyle name="千位分隔" xfId="13" builtinId="3"/>
    <cellStyle name="60% - 强调文字颜色 3" xfId="14" builtinId="40"/>
    <cellStyle name="_5月" xfId="15"/>
    <cellStyle name="超链接" xfId="16" builtinId="8"/>
    <cellStyle name="日期" xfId="17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_Book1_1" xfId="26"/>
    <cellStyle name="解释性文本" xfId="27" builtinId="53"/>
    <cellStyle name="标题 1" xfId="28" builtinId="16"/>
    <cellStyle name="标题 2" xfId="29" builtinId="17"/>
    <cellStyle name="标题 3" xfId="30" builtinId="18"/>
    <cellStyle name="t_17年社保基金预算表_平衡表_2017年衡阳市本级上级专项补助情况表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链接单元格" xfId="37" builtinId="24"/>
    <cellStyle name="好_附件3全省警车和涉案车辆违规问题专项治理统计表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&#10;mouse.drv=lm" xfId="43"/>
    <cellStyle name="适中" xfId="44" builtinId="28"/>
    <cellStyle name="强调文字颜色 1" xfId="45" builtinId="29"/>
    <cellStyle name="summary" xfId="46"/>
    <cellStyle name="20% - 强调文字颜色 5" xfId="47" builtinId="46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千位分隔[0] 2" xfId="53"/>
    <cellStyle name="_采购公司2007年预算模版" xfId="54"/>
    <cellStyle name="PSChar" xfId="55"/>
    <cellStyle name="强调文字颜色 4" xfId="56" builtinId="41"/>
    <cellStyle name="20% - 强调文字颜色 4" xfId="57" builtinId="42"/>
    <cellStyle name="40% - 强调文字颜色 4" xfId="58" builtinId="43"/>
    <cellStyle name="常规_2015年收支草案表（到款级科目）" xfId="59"/>
    <cellStyle name="强调文字颜色 5" xfId="60" builtinId="45"/>
    <cellStyle name="好_Book1_国有资本经营预算表-2017财政（修改）_2017年收支和2018年预算表-12-25" xfId="61"/>
    <cellStyle name="t_17年社保基金预算表" xfId="62"/>
    <cellStyle name="40% - 强调文字颜色 5" xfId="63" builtinId="47"/>
    <cellStyle name="60% - 强调文字颜色 5" xfId="64" builtinId="48"/>
    <cellStyle name="强调文字颜色 6" xfId="65" builtinId="49"/>
    <cellStyle name="0,0&#13;&#10;NA&#13;&#10;" xfId="66"/>
    <cellStyle name="40% - 强调文字颜色 6" xfId="67" builtinId="51"/>
    <cellStyle name="60% - 强调文字颜色 6" xfId="68" builtinId="52"/>
    <cellStyle name="_x0004_" xfId="69"/>
    <cellStyle name=" 1" xfId="70"/>
    <cellStyle name="%REDUCTION" xfId="71"/>
    <cellStyle name="??" xfId="72"/>
    <cellStyle name="TIME" xfId="73"/>
    <cellStyle name="_5年经营计划" xfId="74"/>
    <cellStyle name="好_2015年完成情况和2016年收支草案（人大政协常委会)1.5" xfId="75"/>
    <cellStyle name="_2007年采购计划" xfId="76"/>
    <cellStyle name="_6月" xfId="77"/>
    <cellStyle name="常规 7" xfId="78"/>
    <cellStyle name="_8月份经调整后的分析报表" xfId="79"/>
    <cellStyle name="_Book1" xfId="80"/>
    <cellStyle name="_Book1_2" xfId="81"/>
    <cellStyle name="_Book1_3" xfId="82"/>
    <cellStyle name="_Book1_4" xfId="83"/>
    <cellStyle name="_Book1_白沙园-2018年预算草案12.28" xfId="84"/>
    <cellStyle name="_Book1_高新区2017年园区预算草案样表12-21-00" xfId="85"/>
    <cellStyle name="_Book1_高新区2018年预算定稿" xfId="86"/>
    <cellStyle name="_Book1_松木-2017年松木经开区区预算草案样表12-21" xfId="87"/>
    <cellStyle name="_ET_STYLE_NoName_00_" xfId="88"/>
    <cellStyle name="_ET_STYLE_NoName_00__白沙园-2016年预算草案样表12.21" xfId="89"/>
    <cellStyle name="t" xfId="90"/>
    <cellStyle name="_ET_STYLE_NoName_00__白沙园-2018年预算草案12.28" xfId="91"/>
    <cellStyle name="_ET_STYLE_NoName_00__高新区2017年园区预算草案样表12-21-00" xfId="92"/>
    <cellStyle name="_ET_STYLE_NoName_00__高新区2018年预算定稿" xfId="93"/>
    <cellStyle name="_ET_STYLE_NoName_00__松木-2017年松木经开区区预算草案样表12-21" xfId="94"/>
    <cellStyle name="_norma1" xfId="95"/>
    <cellStyle name="_Sheet2" xfId="96"/>
    <cellStyle name="_Sheet3" xfId="97"/>
    <cellStyle name="_W采购公司07年财务预算" xfId="98"/>
    <cellStyle name="常规 9" xfId="99"/>
    <cellStyle name="_采购总成本预算" xfId="100"/>
    <cellStyle name="_汇总表" xfId="101"/>
    <cellStyle name="_农村支局安装酬金" xfId="102"/>
    <cellStyle name="_农村支局维护费" xfId="103"/>
    <cellStyle name="6mal" xfId="104"/>
    <cellStyle name="_生产计划分析0923" xfId="105"/>
    <cellStyle name="gcd" xfId="106"/>
    <cellStyle name="_投资分析模型" xfId="107"/>
    <cellStyle name="_新建 Microsoft Excel 工作表" xfId="108"/>
    <cellStyle name="差_Book1_国有资本经营预算表-2017财政（修改）" xfId="109"/>
    <cellStyle name="ColLevel_0" xfId="110"/>
    <cellStyle name="差_平衡表" xfId="111"/>
    <cellStyle name="Comma [0]_!!!GO" xfId="112"/>
    <cellStyle name="comma zerodec" xfId="113"/>
    <cellStyle name="Comma_!!!GO" xfId="114"/>
    <cellStyle name="Currency [0]_!!!GO" xfId="115"/>
    <cellStyle name="样式 1" xfId="116"/>
    <cellStyle name="分级显示列_1_Book1" xfId="117"/>
    <cellStyle name="Currency_!!!GO" xfId="118"/>
    <cellStyle name="常规 13" xfId="119"/>
    <cellStyle name="Currency1" xfId="120"/>
    <cellStyle name="t_国有资本经营预算表-2017财政（修改）_平衡表_2017年衡阳市本级上级专项补助情况表" xfId="121"/>
    <cellStyle name="DATE" xfId="122"/>
    <cellStyle name="Dollar (zero dec)" xfId="123"/>
    <cellStyle name="DOLLARS" xfId="124"/>
    <cellStyle name="差_衡阳市2018年部门预算输出表97（12" xfId="125"/>
    <cellStyle name="e鯪9Y_x000B_" xfId="126"/>
    <cellStyle name="Normal - Style1" xfId="127"/>
    <cellStyle name="Grey" xfId="128"/>
    <cellStyle name="Header1" xfId="129"/>
    <cellStyle name="Header2" xfId="130"/>
    <cellStyle name="Input [yellow]" xfId="131"/>
    <cellStyle name="Input Cells" xfId="132"/>
    <cellStyle name="Linked Cells" xfId="133"/>
    <cellStyle name="Millares [0]_96 Risk" xfId="134"/>
    <cellStyle name="Millares_96 Risk" xfId="135"/>
    <cellStyle name="好_2016年全市和市本级支出完成数" xfId="136"/>
    <cellStyle name="Milliers [0]_!!!GO" xfId="137"/>
    <cellStyle name="Milliers_!!!GO" xfId="138"/>
    <cellStyle name="Moneda [0]_96 Risk" xfId="139"/>
    <cellStyle name="Moneda_96 Risk" xfId="140"/>
    <cellStyle name="Mon閠aire [0]_!!!GO" xfId="141"/>
    <cellStyle name="常规 3" xfId="142"/>
    <cellStyle name="Mon閠aire_!!!GO" xfId="143"/>
    <cellStyle name="New Times Roman" xfId="144"/>
    <cellStyle name="no dec" xfId="145"/>
    <cellStyle name="Normal" xfId="146"/>
    <cellStyle name="Normal_!!!GO" xfId="147"/>
    <cellStyle name="差_松木-2017年松木经开区区预算草案样表12-21" xfId="148"/>
    <cellStyle name="NUMBER" xfId="149"/>
    <cellStyle name="PART NUMBER" xfId="150"/>
    <cellStyle name="常规 2 4" xfId="151"/>
    <cellStyle name="PSInt" xfId="152"/>
    <cellStyle name="per.style" xfId="153"/>
    <cellStyle name="Percent [2]" xfId="154"/>
    <cellStyle name="Percent_!!!GO" xfId="155"/>
    <cellStyle name="Percent1" xfId="156"/>
    <cellStyle name="Pourcentage_pldt" xfId="157"/>
    <cellStyle name="PSDate" xfId="158"/>
    <cellStyle name="PSDec" xfId="159"/>
    <cellStyle name="PSHeading" xfId="160"/>
    <cellStyle name="PSSpacer" xfId="161"/>
    <cellStyle name="常规_2018松木预算草案报告6-1" xfId="162"/>
    <cellStyle name="RowLevel_0" xfId="163"/>
    <cellStyle name="sstot" xfId="164"/>
    <cellStyle name="Standard_AREAS" xfId="165"/>
    <cellStyle name="常规 10 2" xfId="166"/>
    <cellStyle name="t_17年社保基金预算表_平衡表" xfId="167"/>
    <cellStyle name="t_HVAC Equipment (3)" xfId="168"/>
    <cellStyle name="t_HVAC Equipment (3)_17年社保基金预算表" xfId="169"/>
    <cellStyle name="t_HVAC Equipment (3)_17年社保基金预算表_平衡表" xfId="170"/>
    <cellStyle name="t_HVAC Equipment (3)_17年社保基金预算表_平衡表_2017年衡阳市本级上级专项补助情况表" xfId="171"/>
    <cellStyle name="t_HVAC Equipment (3)_国有资本经营预算表-2017财政（修改）" xfId="172"/>
    <cellStyle name="t_HVAC Equipment (3)_国有资本经营预算表-2017财政（修改）_平衡表" xfId="173"/>
    <cellStyle name="t_HVAC Equipment (3)_国有资本经营预算表-2017财政（修改）_平衡表_2017年衡阳市本级上级专项补助情况表" xfId="174"/>
    <cellStyle name="t_国有资本经营预算表-2017财政（修改）" xfId="175"/>
    <cellStyle name="t_国有资本经营预算表-2017财政（修改）_平衡表" xfId="176"/>
    <cellStyle name="啊" xfId="177"/>
    <cellStyle name="百分比 2" xfId="178"/>
    <cellStyle name="捠壿 [0.00]_Region Orders (2)" xfId="179"/>
    <cellStyle name="捠壿_Region Orders (2)" xfId="180"/>
    <cellStyle name="编号" xfId="181"/>
    <cellStyle name="好_2017年衡阳市本级上级专项补助情况表" xfId="182"/>
    <cellStyle name="标题1" xfId="183"/>
    <cellStyle name="常规 2 2" xfId="184"/>
    <cellStyle name="部门" xfId="185"/>
    <cellStyle name="差_17年社保基金预算表" xfId="186"/>
    <cellStyle name="常规_2015年支出明细表 2" xfId="187"/>
    <cellStyle name="差_2016年全市和市本级支出完成数" xfId="188"/>
    <cellStyle name="差_2016年完成情况和2017年收支草案(代表大会)" xfId="189"/>
    <cellStyle name="差_2016年完成情况和2017年收支草案-01" xfId="190"/>
    <cellStyle name="差_2017年衡阳市本级上级专项补助情况表" xfId="191"/>
    <cellStyle name="差_2017年基金收支草案表" xfId="192"/>
    <cellStyle name="差_2018年市本级支出（含上级专项）" xfId="193"/>
    <cellStyle name="差_Book1" xfId="194"/>
    <cellStyle name="差_Book1_17年社保基金预算表" xfId="195"/>
    <cellStyle name="差_Book1_2017年收支和2018年预算表-12-25" xfId="196"/>
    <cellStyle name="差_白沙园-2016年预算草案样表12.21" xfId="197"/>
    <cellStyle name="差_附件3全省警车和涉案车辆违规问题专项治理统计表" xfId="198"/>
    <cellStyle name="差_高新区2017年园区预算草案样表12-21-00" xfId="199"/>
    <cellStyle name="差_国有资本经营预算表-2017财政（修改）" xfId="200"/>
    <cellStyle name="常规 10" xfId="201"/>
    <cellStyle name="常规 2" xfId="202"/>
    <cellStyle name="常规 2 3" xfId="203"/>
    <cellStyle name="常规 2_2018松木预算草案报告6-1" xfId="204"/>
    <cellStyle name="常规 3 2" xfId="205"/>
    <cellStyle name="常规 3 3" xfId="206"/>
    <cellStyle name="常规 3_高新区2018年预算定稿" xfId="207"/>
    <cellStyle name="常规 4" xfId="208"/>
    <cellStyle name="常规 4 2" xfId="209"/>
    <cellStyle name="常规 4 3" xfId="210"/>
    <cellStyle name="好_Book1" xfId="211"/>
    <cellStyle name="常规 4 4" xfId="212"/>
    <cellStyle name="常规 4_白沙园-2018年预算草案12.28" xfId="213"/>
    <cellStyle name="常规 5" xfId="214"/>
    <cellStyle name="常规 8" xfId="215"/>
    <cellStyle name="分级显示行_1_Book1" xfId="216"/>
    <cellStyle name="好_17年社保基金预算表" xfId="217"/>
    <cellStyle name="好_2016年完成情况和2017年收支草案(代表大会)" xfId="218"/>
    <cellStyle name="好_2016年完成情况和2017年收支草案-01" xfId="219"/>
    <cellStyle name="好_2017年基金收支草案表" xfId="220"/>
    <cellStyle name="好_2018年市本级支出（含上级专项）" xfId="221"/>
    <cellStyle name="好_Book1_17年社保基金预算表" xfId="222"/>
    <cellStyle name="好_Book1_17年社保基金预算表_2017年收支和2018年预算表-12-25" xfId="223"/>
    <cellStyle name="好_Book1_国有资本经营预算表-2017财政（修改）" xfId="224"/>
    <cellStyle name="好_白沙园-2016年预算草案样表12.21" xfId="225"/>
    <cellStyle name="好_高新区2017年园区预算草案样表12-21-00" xfId="226"/>
    <cellStyle name="好_国有资本经营预算表-2017财政（修改）" xfId="227"/>
    <cellStyle name="好_平衡表" xfId="228"/>
    <cellStyle name="好_松木-2017年松木经开区区预算草案样表12-21" xfId="229"/>
    <cellStyle name="借出原因" xfId="230"/>
    <cellStyle name="普通_laroux" xfId="231"/>
    <cellStyle name="千分位[0]_laroux" xfId="232"/>
    <cellStyle name="千位[0]_ 方正PC" xfId="233"/>
    <cellStyle name="千位_ 方正PC" xfId="234"/>
    <cellStyle name="商品名称" xfId="235"/>
    <cellStyle name="数量" xfId="236"/>
    <cellStyle name="昗弨_Pacific Region P&amp;L" xfId="237"/>
    <cellStyle name="寘嬫愗傝 [0.00]_Region Orders (2)" xfId="238"/>
    <cellStyle name="寘嬫愗傝_Region Orders (2)" xfId="239"/>
    <cellStyle name="常规_2006年南岳财政总决算转换报表(已审)" xfId="240"/>
    <cellStyle name="常规_2006年人大收支预算总表" xfId="241"/>
    <cellStyle name="常规_2006年人大收支预算总表2" xfId="242"/>
    <cellStyle name="常规_12月" xfId="243"/>
    <cellStyle name="常规_2015年支出明细表" xfId="244"/>
    <cellStyle name="常规 3 2_2018松木预算草案报告6-1" xfId="245"/>
    <cellStyle name="千位分隔[0]_2018松木预算草案报告6-1" xfId="246"/>
    <cellStyle name="千位分隔[0]_2015年支出明细表" xfId="247"/>
  </cellStyles>
  <tableStyles count="0" defaultTableStyle="TableStyleMedium2" defaultPivotStyle="PivotStyleLight16"/>
  <colors>
    <mruColors>
      <color rgb="00DBDBDB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8452485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8452485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8452485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33</xdr:row>
      <xdr:rowOff>7620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452485" y="9841230"/>
          <a:ext cx="762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F503" sqref="F$1:F$1048576"/>
    </sheetView>
  </sheetViews>
  <sheetFormatPr defaultColWidth="8.875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5</v>
      </c>
    </row>
    <row r="4" spans="1:2">
      <c r="A4" t="s">
        <v>3</v>
      </c>
      <c r="B4">
        <v>4</v>
      </c>
    </row>
    <row r="5" spans="1:2">
      <c r="A5" t="s">
        <v>4</v>
      </c>
      <c r="B5">
        <v>24</v>
      </c>
    </row>
    <row r="6" spans="1:2">
      <c r="A6" t="s">
        <v>5</v>
      </c>
      <c r="B6">
        <v>4</v>
      </c>
    </row>
  </sheetData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9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I2" sqref="I2:J2"/>
    </sheetView>
  </sheetViews>
  <sheetFormatPr defaultColWidth="10" defaultRowHeight="15"/>
  <cols>
    <col min="1" max="1" width="23.625" style="74" customWidth="1"/>
    <col min="2" max="2" width="7.4" style="75" customWidth="1"/>
    <col min="3" max="3" width="7.5" style="75" customWidth="1"/>
    <col min="4" max="4" width="8.4" style="75" customWidth="1"/>
    <col min="5" max="5" width="8.375" style="76" customWidth="1"/>
    <col min="6" max="6" width="25.3" style="77" customWidth="1"/>
    <col min="7" max="7" width="7.3" style="78" customWidth="1"/>
    <col min="8" max="8" width="7.4" style="78" customWidth="1"/>
    <col min="9" max="9" width="7.5" style="78" customWidth="1"/>
    <col min="10" max="10" width="8.125" style="77" customWidth="1"/>
    <col min="11" max="16384" width="9.1" style="77"/>
  </cols>
  <sheetData>
    <row r="1" s="68" customFormat="1" ht="36" customHeight="1" spans="1:10">
      <c r="A1" s="79" t="s">
        <v>6</v>
      </c>
      <c r="B1" s="80"/>
      <c r="C1" s="80"/>
      <c r="D1" s="80"/>
      <c r="E1" s="81"/>
      <c r="F1" s="81"/>
      <c r="G1" s="80"/>
      <c r="H1" s="80"/>
      <c r="I1" s="80"/>
      <c r="J1" s="81"/>
    </row>
    <row r="2" s="69" customFormat="1" ht="17.25" customHeight="1" spans="1:10">
      <c r="A2" s="82"/>
      <c r="B2" s="83"/>
      <c r="C2" s="83"/>
      <c r="D2" s="83"/>
      <c r="E2" s="82"/>
      <c r="F2" s="70"/>
      <c r="G2" s="84"/>
      <c r="H2" s="84"/>
      <c r="I2" s="107" t="s">
        <v>7</v>
      </c>
      <c r="J2" s="107" t="s">
        <v>7</v>
      </c>
    </row>
    <row r="3" s="70" customFormat="1" ht="39.15" customHeight="1" spans="1:10">
      <c r="A3" s="85" t="s">
        <v>8</v>
      </c>
      <c r="B3" s="86" t="s">
        <v>9</v>
      </c>
      <c r="C3" s="86" t="s">
        <v>10</v>
      </c>
      <c r="D3" s="86" t="s">
        <v>11</v>
      </c>
      <c r="E3" s="87" t="s">
        <v>12</v>
      </c>
      <c r="F3" s="85" t="s">
        <v>8</v>
      </c>
      <c r="G3" s="86" t="s">
        <v>9</v>
      </c>
      <c r="H3" s="86" t="s">
        <v>10</v>
      </c>
      <c r="I3" s="86" t="s">
        <v>11</v>
      </c>
      <c r="J3" s="85" t="s">
        <v>12</v>
      </c>
    </row>
    <row r="4" s="71" customFormat="1" ht="22.5" customHeight="1" spans="1:10">
      <c r="A4" s="88" t="s">
        <v>13</v>
      </c>
      <c r="B4" s="89">
        <f>B5+B21</f>
        <v>18512</v>
      </c>
      <c r="C4" s="89">
        <f>C5+C21</f>
        <v>17464</v>
      </c>
      <c r="D4" s="89">
        <f t="shared" ref="D4:D9" si="0">B4-C4</f>
        <v>1048</v>
      </c>
      <c r="E4" s="90">
        <f t="shared" ref="E4:E9" si="1">ROUND(D4/C4*100,2)</f>
        <v>6</v>
      </c>
      <c r="F4" s="88" t="s">
        <v>14</v>
      </c>
      <c r="G4" s="89">
        <f>SUM(G5:G26)</f>
        <v>41274</v>
      </c>
      <c r="H4" s="89">
        <f>SUM(H5:H26)</f>
        <v>36186</v>
      </c>
      <c r="I4" s="89">
        <f t="shared" ref="I4:I21" si="2">G4-H4</f>
        <v>5088</v>
      </c>
      <c r="J4" s="90">
        <f t="shared" ref="J4:J15" si="3">ROUND(I4/H4*100,2)</f>
        <v>14.06</v>
      </c>
    </row>
    <row r="5" s="72" customFormat="1" ht="22.5" customHeight="1" spans="1:12">
      <c r="A5" s="88" t="s">
        <v>15</v>
      </c>
      <c r="B5" s="89">
        <f>SUM(B6:B20)</f>
        <v>6061</v>
      </c>
      <c r="C5" s="89">
        <f>SUM(C6:C20)</f>
        <v>5719</v>
      </c>
      <c r="D5" s="89">
        <f t="shared" si="0"/>
        <v>342</v>
      </c>
      <c r="E5" s="90">
        <f t="shared" si="1"/>
        <v>5.98</v>
      </c>
      <c r="F5" s="91" t="s">
        <v>16</v>
      </c>
      <c r="G5" s="92">
        <v>5352</v>
      </c>
      <c r="H5" s="92">
        <v>3601</v>
      </c>
      <c r="I5" s="89">
        <f t="shared" si="2"/>
        <v>1751</v>
      </c>
      <c r="J5" s="90">
        <f t="shared" si="3"/>
        <v>48.63</v>
      </c>
      <c r="L5" s="108"/>
    </row>
    <row r="6" s="72" customFormat="1" ht="22.5" customHeight="1" spans="1:10">
      <c r="A6" s="88" t="s">
        <v>17</v>
      </c>
      <c r="B6" s="93">
        <v>3220</v>
      </c>
      <c r="C6" s="93">
        <v>3016</v>
      </c>
      <c r="D6" s="89">
        <f t="shared" si="0"/>
        <v>204</v>
      </c>
      <c r="E6" s="90">
        <f t="shared" si="1"/>
        <v>6.76</v>
      </c>
      <c r="F6" s="91" t="s">
        <v>18</v>
      </c>
      <c r="G6" s="92">
        <v>148</v>
      </c>
      <c r="H6" s="92">
        <v>88</v>
      </c>
      <c r="I6" s="89">
        <f t="shared" si="2"/>
        <v>60</v>
      </c>
      <c r="J6" s="90">
        <f t="shared" si="3"/>
        <v>68.18</v>
      </c>
    </row>
    <row r="7" s="72" customFormat="1" ht="22.5" customHeight="1" spans="1:10">
      <c r="A7" s="88" t="s">
        <v>19</v>
      </c>
      <c r="B7" s="93">
        <v>957</v>
      </c>
      <c r="C7" s="93">
        <v>884</v>
      </c>
      <c r="D7" s="89">
        <f t="shared" si="0"/>
        <v>73</v>
      </c>
      <c r="E7" s="90">
        <f t="shared" si="1"/>
        <v>8.26</v>
      </c>
      <c r="F7" s="88" t="s">
        <v>20</v>
      </c>
      <c r="G7" s="93">
        <v>134</v>
      </c>
      <c r="H7" s="92">
        <v>46</v>
      </c>
      <c r="I7" s="89">
        <f t="shared" si="2"/>
        <v>88</v>
      </c>
      <c r="J7" s="90">
        <f t="shared" si="3"/>
        <v>191.3</v>
      </c>
    </row>
    <row r="8" s="72" customFormat="1" ht="22.5" customHeight="1" spans="1:10">
      <c r="A8" s="88" t="s">
        <v>21</v>
      </c>
      <c r="B8" s="93">
        <v>152</v>
      </c>
      <c r="C8" s="93">
        <v>143</v>
      </c>
      <c r="D8" s="89">
        <f t="shared" si="0"/>
        <v>9</v>
      </c>
      <c r="E8" s="90">
        <f t="shared" si="1"/>
        <v>6.29</v>
      </c>
      <c r="F8" s="88" t="s">
        <v>22</v>
      </c>
      <c r="G8" s="93">
        <v>412</v>
      </c>
      <c r="H8" s="92">
        <v>354</v>
      </c>
      <c r="I8" s="89">
        <f t="shared" si="2"/>
        <v>58</v>
      </c>
      <c r="J8" s="90">
        <f t="shared" si="3"/>
        <v>16.38</v>
      </c>
    </row>
    <row r="9" s="72" customFormat="1" ht="22.5" customHeight="1" spans="1:10">
      <c r="A9" s="88" t="s">
        <v>23</v>
      </c>
      <c r="B9" s="93">
        <v>170</v>
      </c>
      <c r="C9" s="93">
        <v>165</v>
      </c>
      <c r="D9" s="89">
        <f t="shared" si="0"/>
        <v>5</v>
      </c>
      <c r="E9" s="90">
        <f t="shared" si="1"/>
        <v>3.03</v>
      </c>
      <c r="F9" s="88" t="s">
        <v>24</v>
      </c>
      <c r="G9" s="93">
        <v>783</v>
      </c>
      <c r="H9" s="93">
        <v>812</v>
      </c>
      <c r="I9" s="89">
        <f t="shared" si="2"/>
        <v>-29</v>
      </c>
      <c r="J9" s="90">
        <f t="shared" si="3"/>
        <v>-3.57</v>
      </c>
    </row>
    <row r="10" s="72" customFormat="1" ht="22.5" customHeight="1" spans="1:10">
      <c r="A10" s="88" t="s">
        <v>25</v>
      </c>
      <c r="B10" s="93"/>
      <c r="C10" s="93"/>
      <c r="D10" s="89"/>
      <c r="E10" s="90"/>
      <c r="F10" s="88" t="s">
        <v>26</v>
      </c>
      <c r="G10" s="93">
        <v>62</v>
      </c>
      <c r="H10" s="93">
        <v>21</v>
      </c>
      <c r="I10" s="89">
        <f t="shared" si="2"/>
        <v>41</v>
      </c>
      <c r="J10" s="90">
        <f t="shared" si="3"/>
        <v>195.24</v>
      </c>
    </row>
    <row r="11" s="72" customFormat="1" ht="22.5" customHeight="1" spans="1:14">
      <c r="A11" s="88" t="s">
        <v>27</v>
      </c>
      <c r="B11" s="93">
        <v>285</v>
      </c>
      <c r="C11" s="93">
        <v>272</v>
      </c>
      <c r="D11" s="89">
        <f t="shared" ref="D11:D38" si="4">B11-C11</f>
        <v>13</v>
      </c>
      <c r="E11" s="90">
        <f t="shared" ref="E11:E13" si="5">ROUND(D11/C11*100,2)</f>
        <v>4.78</v>
      </c>
      <c r="F11" s="88" t="s">
        <v>28</v>
      </c>
      <c r="G11" s="93">
        <v>1023</v>
      </c>
      <c r="H11" s="93">
        <v>290</v>
      </c>
      <c r="I11" s="89">
        <f t="shared" si="2"/>
        <v>733</v>
      </c>
      <c r="J11" s="90">
        <f t="shared" si="3"/>
        <v>252.76</v>
      </c>
      <c r="L11" s="109"/>
      <c r="M11" s="109"/>
      <c r="N11" s="110"/>
    </row>
    <row r="12" s="72" customFormat="1" ht="22.5" customHeight="1" spans="1:10">
      <c r="A12" s="88" t="s">
        <v>29</v>
      </c>
      <c r="B12" s="93">
        <v>162</v>
      </c>
      <c r="C12" s="93">
        <v>153</v>
      </c>
      <c r="D12" s="89">
        <f t="shared" si="4"/>
        <v>9</v>
      </c>
      <c r="E12" s="90">
        <f t="shared" si="5"/>
        <v>5.88</v>
      </c>
      <c r="F12" s="88" t="s">
        <v>30</v>
      </c>
      <c r="G12" s="93">
        <v>340</v>
      </c>
      <c r="H12" s="93">
        <v>150</v>
      </c>
      <c r="I12" s="89">
        <f t="shared" si="2"/>
        <v>190</v>
      </c>
      <c r="J12" s="90">
        <f t="shared" si="3"/>
        <v>126.67</v>
      </c>
    </row>
    <row r="13" s="72" customFormat="1" ht="22.5" customHeight="1" spans="1:14">
      <c r="A13" s="88" t="s">
        <v>31</v>
      </c>
      <c r="B13" s="93">
        <v>790</v>
      </c>
      <c r="C13" s="93">
        <v>779</v>
      </c>
      <c r="D13" s="89">
        <f t="shared" si="4"/>
        <v>11</v>
      </c>
      <c r="E13" s="90">
        <f t="shared" si="5"/>
        <v>1.41</v>
      </c>
      <c r="F13" s="88" t="s">
        <v>32</v>
      </c>
      <c r="G13" s="93">
        <v>1648</v>
      </c>
      <c r="H13" s="93">
        <v>1399</v>
      </c>
      <c r="I13" s="89">
        <f t="shared" si="2"/>
        <v>249</v>
      </c>
      <c r="J13" s="90">
        <f t="shared" si="3"/>
        <v>17.8</v>
      </c>
      <c r="N13" s="110"/>
    </row>
    <row r="14" s="72" customFormat="1" ht="22.5" customHeight="1" spans="1:10">
      <c r="A14" s="88" t="s">
        <v>33</v>
      </c>
      <c r="B14" s="93">
        <v>0</v>
      </c>
      <c r="C14" s="93">
        <v>0</v>
      </c>
      <c r="D14" s="89">
        <f t="shared" si="4"/>
        <v>0</v>
      </c>
      <c r="E14" s="90"/>
      <c r="F14" s="88" t="s">
        <v>34</v>
      </c>
      <c r="G14" s="93">
        <v>7128</v>
      </c>
      <c r="H14" s="93">
        <v>8766</v>
      </c>
      <c r="I14" s="89">
        <f t="shared" si="2"/>
        <v>-1638</v>
      </c>
      <c r="J14" s="90">
        <f t="shared" si="3"/>
        <v>-18.69</v>
      </c>
    </row>
    <row r="15" s="72" customFormat="1" ht="22.5" customHeight="1" spans="1:10">
      <c r="A15" s="88" t="s">
        <v>35</v>
      </c>
      <c r="B15" s="93">
        <v>1</v>
      </c>
      <c r="C15" s="93">
        <v>1</v>
      </c>
      <c r="D15" s="89">
        <f t="shared" si="4"/>
        <v>0</v>
      </c>
      <c r="E15" s="90">
        <f t="shared" ref="E15:E19" si="6">ROUND(D15/C15*100,2)</f>
        <v>0</v>
      </c>
      <c r="F15" s="88" t="s">
        <v>36</v>
      </c>
      <c r="G15" s="93">
        <v>727</v>
      </c>
      <c r="H15" s="93">
        <v>383</v>
      </c>
      <c r="I15" s="89">
        <f t="shared" si="2"/>
        <v>344</v>
      </c>
      <c r="J15" s="90">
        <f t="shared" si="3"/>
        <v>89.82</v>
      </c>
    </row>
    <row r="16" s="72" customFormat="1" ht="22.5" customHeight="1" spans="1:10">
      <c r="A16" s="88" t="s">
        <v>37</v>
      </c>
      <c r="B16" s="93">
        <v>255</v>
      </c>
      <c r="C16" s="93">
        <v>241</v>
      </c>
      <c r="D16" s="89">
        <f t="shared" si="4"/>
        <v>14</v>
      </c>
      <c r="E16" s="90">
        <f t="shared" si="6"/>
        <v>5.81</v>
      </c>
      <c r="F16" s="88" t="s">
        <v>38</v>
      </c>
      <c r="G16" s="93"/>
      <c r="H16" s="93"/>
      <c r="I16" s="89">
        <f t="shared" si="2"/>
        <v>0</v>
      </c>
      <c r="J16" s="90"/>
    </row>
    <row r="17" s="72" customFormat="1" ht="22.5" customHeight="1" spans="1:10">
      <c r="A17" s="88" t="s">
        <v>39</v>
      </c>
      <c r="B17" s="93">
        <v>0</v>
      </c>
      <c r="C17" s="93">
        <v>0</v>
      </c>
      <c r="D17" s="89">
        <f t="shared" si="4"/>
        <v>0</v>
      </c>
      <c r="E17" s="90"/>
      <c r="F17" s="88" t="s">
        <v>40</v>
      </c>
      <c r="G17" s="93">
        <v>16088</v>
      </c>
      <c r="H17" s="93">
        <v>12404</v>
      </c>
      <c r="I17" s="89">
        <f t="shared" si="2"/>
        <v>3684</v>
      </c>
      <c r="J17" s="90">
        <f t="shared" ref="J17:J21" si="7">ROUND(I17/H17*100,2)</f>
        <v>29.7</v>
      </c>
    </row>
    <row r="18" s="72" customFormat="1" ht="22.5" customHeight="1" spans="1:10">
      <c r="A18" s="88" t="s">
        <v>41</v>
      </c>
      <c r="B18" s="93">
        <v>0</v>
      </c>
      <c r="C18" s="93">
        <v>0</v>
      </c>
      <c r="D18" s="89">
        <f t="shared" si="4"/>
        <v>0</v>
      </c>
      <c r="E18" s="90"/>
      <c r="F18" s="88" t="s">
        <v>42</v>
      </c>
      <c r="G18" s="93"/>
      <c r="H18" s="93"/>
      <c r="I18" s="89">
        <f t="shared" si="2"/>
        <v>0</v>
      </c>
      <c r="J18" s="90"/>
    </row>
    <row r="19" s="72" customFormat="1" ht="22.5" customHeight="1" spans="1:10">
      <c r="A19" s="88" t="s">
        <v>43</v>
      </c>
      <c r="B19" s="93">
        <v>69</v>
      </c>
      <c r="C19" s="93">
        <v>65</v>
      </c>
      <c r="D19" s="89">
        <f t="shared" si="4"/>
        <v>4</v>
      </c>
      <c r="E19" s="90">
        <f t="shared" si="6"/>
        <v>6.15</v>
      </c>
      <c r="F19" s="88" t="s">
        <v>44</v>
      </c>
      <c r="G19" s="93">
        <v>510</v>
      </c>
      <c r="H19" s="93">
        <v>500</v>
      </c>
      <c r="I19" s="89">
        <f t="shared" si="2"/>
        <v>10</v>
      </c>
      <c r="J19" s="90">
        <f t="shared" si="7"/>
        <v>2</v>
      </c>
    </row>
    <row r="20" s="72" customFormat="1" ht="22.5" customHeight="1" spans="1:10">
      <c r="A20" s="88" t="s">
        <v>45</v>
      </c>
      <c r="B20" s="94">
        <v>0</v>
      </c>
      <c r="C20" s="94">
        <v>0</v>
      </c>
      <c r="D20" s="89">
        <f t="shared" si="4"/>
        <v>0</v>
      </c>
      <c r="E20" s="90"/>
      <c r="F20" s="88" t="s">
        <v>46</v>
      </c>
      <c r="G20" s="93">
        <v>1140</v>
      </c>
      <c r="H20" s="93">
        <v>40</v>
      </c>
      <c r="I20" s="89">
        <f t="shared" si="2"/>
        <v>1100</v>
      </c>
      <c r="J20" s="90">
        <f t="shared" si="7"/>
        <v>2750</v>
      </c>
    </row>
    <row r="21" s="72" customFormat="1" ht="22.5" customHeight="1" spans="1:10">
      <c r="A21" s="88" t="s">
        <v>47</v>
      </c>
      <c r="B21" s="93">
        <f>SUM(B22:B27)</f>
        <v>12451</v>
      </c>
      <c r="C21" s="93">
        <f>SUM(C22:C27)</f>
        <v>11745</v>
      </c>
      <c r="D21" s="89">
        <f t="shared" si="4"/>
        <v>706</v>
      </c>
      <c r="E21" s="90">
        <f t="shared" ref="E21:E24" si="8">ROUND(D21/C21*100,2)</f>
        <v>6.01</v>
      </c>
      <c r="F21" s="88" t="s">
        <v>48</v>
      </c>
      <c r="G21" s="93">
        <v>3247</v>
      </c>
      <c r="H21" s="93">
        <v>6357</v>
      </c>
      <c r="I21" s="89">
        <f t="shared" si="2"/>
        <v>-3110</v>
      </c>
      <c r="J21" s="90">
        <f t="shared" si="7"/>
        <v>-48.92</v>
      </c>
    </row>
    <row r="22" s="72" customFormat="1" ht="22.5" customHeight="1" spans="1:10">
      <c r="A22" s="88" t="s">
        <v>49</v>
      </c>
      <c r="B22" s="93"/>
      <c r="C22" s="93"/>
      <c r="D22" s="89">
        <f t="shared" si="4"/>
        <v>0</v>
      </c>
      <c r="E22" s="90"/>
      <c r="F22" s="88" t="s">
        <v>50</v>
      </c>
      <c r="G22" s="93"/>
      <c r="H22" s="93"/>
      <c r="I22" s="89"/>
      <c r="J22" s="90"/>
    </row>
    <row r="23" s="72" customFormat="1" ht="22.5" customHeight="1" spans="1:10">
      <c r="A23" s="88" t="s">
        <v>51</v>
      </c>
      <c r="B23" s="93">
        <v>69</v>
      </c>
      <c r="C23" s="93">
        <v>65</v>
      </c>
      <c r="D23" s="89">
        <f t="shared" si="4"/>
        <v>4</v>
      </c>
      <c r="E23" s="90">
        <f t="shared" si="8"/>
        <v>6.15</v>
      </c>
      <c r="F23" s="88" t="s">
        <v>52</v>
      </c>
      <c r="G23" s="93">
        <v>954</v>
      </c>
      <c r="H23" s="93">
        <v>425</v>
      </c>
      <c r="I23" s="89">
        <f t="shared" ref="I23:I33" si="9">G23-H23</f>
        <v>529</v>
      </c>
      <c r="J23" s="90">
        <f t="shared" ref="J23:J29" si="10">ROUND(I23/H23*100,2)</f>
        <v>124.47</v>
      </c>
    </row>
    <row r="24" s="72" customFormat="1" ht="22.5" customHeight="1" spans="1:10">
      <c r="A24" s="88" t="s">
        <v>53</v>
      </c>
      <c r="B24" s="93">
        <v>570</v>
      </c>
      <c r="C24" s="93">
        <v>536</v>
      </c>
      <c r="D24" s="89">
        <f t="shared" si="4"/>
        <v>34</v>
      </c>
      <c r="E24" s="90">
        <f t="shared" si="8"/>
        <v>6.34</v>
      </c>
      <c r="F24" s="88" t="s">
        <v>54</v>
      </c>
      <c r="G24" s="93">
        <v>1378</v>
      </c>
      <c r="H24" s="93"/>
      <c r="I24" s="89">
        <f t="shared" si="9"/>
        <v>1378</v>
      </c>
      <c r="J24" s="90"/>
    </row>
    <row r="25" s="72" customFormat="1" ht="22.5" customHeight="1" spans="1:10">
      <c r="A25" s="88" t="s">
        <v>55</v>
      </c>
      <c r="B25" s="93">
        <v>0</v>
      </c>
      <c r="C25" s="93"/>
      <c r="D25" s="89">
        <f t="shared" si="4"/>
        <v>0</v>
      </c>
      <c r="E25" s="90"/>
      <c r="F25" s="88" t="s">
        <v>56</v>
      </c>
      <c r="G25" s="93"/>
      <c r="H25" s="93"/>
      <c r="I25" s="89">
        <f t="shared" si="9"/>
        <v>0</v>
      </c>
      <c r="J25" s="90"/>
    </row>
    <row r="26" s="72" customFormat="1" ht="30" customHeight="1" spans="1:10">
      <c r="A26" s="88" t="s">
        <v>57</v>
      </c>
      <c r="B26" s="93">
        <v>11460</v>
      </c>
      <c r="C26" s="93">
        <v>10813</v>
      </c>
      <c r="D26" s="89">
        <f t="shared" si="4"/>
        <v>647</v>
      </c>
      <c r="E26" s="90">
        <f t="shared" ref="E26:E30" si="11">ROUND(D26/C26*100,2)</f>
        <v>5.98</v>
      </c>
      <c r="F26" s="88" t="s">
        <v>58</v>
      </c>
      <c r="G26" s="93">
        <v>200</v>
      </c>
      <c r="H26" s="93">
        <v>550</v>
      </c>
      <c r="I26" s="89">
        <f t="shared" si="9"/>
        <v>-350</v>
      </c>
      <c r="J26" s="90">
        <f t="shared" si="10"/>
        <v>-63.64</v>
      </c>
    </row>
    <row r="27" s="72" customFormat="1" ht="22.5" customHeight="1" spans="1:10">
      <c r="A27" s="88" t="s">
        <v>59</v>
      </c>
      <c r="B27" s="93">
        <v>352</v>
      </c>
      <c r="C27" s="93">
        <v>331</v>
      </c>
      <c r="D27" s="89">
        <f t="shared" si="4"/>
        <v>21</v>
      </c>
      <c r="E27" s="90">
        <f t="shared" si="11"/>
        <v>6.34</v>
      </c>
      <c r="F27" s="88" t="s">
        <v>60</v>
      </c>
      <c r="G27" s="93">
        <f>G28+G29</f>
        <v>4332</v>
      </c>
      <c r="H27" s="93">
        <f>H28+H29</f>
        <v>4272</v>
      </c>
      <c r="I27" s="89">
        <f t="shared" si="9"/>
        <v>60</v>
      </c>
      <c r="J27" s="90">
        <f t="shared" si="10"/>
        <v>1.4</v>
      </c>
    </row>
    <row r="28" s="72" customFormat="1" ht="22.5" customHeight="1" spans="1:10">
      <c r="A28" s="95" t="s">
        <v>61</v>
      </c>
      <c r="B28" s="92">
        <f>B29+B30+B34</f>
        <v>17070</v>
      </c>
      <c r="C28" s="92">
        <f>C29+C30+C34</f>
        <v>16488</v>
      </c>
      <c r="D28" s="89">
        <f t="shared" si="4"/>
        <v>582</v>
      </c>
      <c r="E28" s="90">
        <f t="shared" si="11"/>
        <v>3.53</v>
      </c>
      <c r="F28" s="88" t="s">
        <v>62</v>
      </c>
      <c r="G28" s="93">
        <v>3241</v>
      </c>
      <c r="H28" s="93">
        <v>2946</v>
      </c>
      <c r="I28" s="89">
        <f t="shared" si="9"/>
        <v>295</v>
      </c>
      <c r="J28" s="90">
        <f t="shared" si="10"/>
        <v>10.01</v>
      </c>
    </row>
    <row r="29" s="73" customFormat="1" ht="22.5" customHeight="1" spans="1:10">
      <c r="A29" s="95" t="s">
        <v>63</v>
      </c>
      <c r="B29" s="92">
        <v>-1479</v>
      </c>
      <c r="C29" s="92">
        <v>-1479</v>
      </c>
      <c r="D29" s="89">
        <f t="shared" si="4"/>
        <v>0</v>
      </c>
      <c r="E29" s="90">
        <f t="shared" si="11"/>
        <v>0</v>
      </c>
      <c r="F29" s="88" t="s">
        <v>64</v>
      </c>
      <c r="G29" s="93">
        <v>1091</v>
      </c>
      <c r="H29" s="93">
        <v>1326</v>
      </c>
      <c r="I29" s="89">
        <f t="shared" si="9"/>
        <v>-235</v>
      </c>
      <c r="J29" s="90">
        <f t="shared" si="10"/>
        <v>-17.72</v>
      </c>
    </row>
    <row r="30" s="73" customFormat="1" ht="22.5" customHeight="1" spans="1:10">
      <c r="A30" s="95" t="s">
        <v>65</v>
      </c>
      <c r="B30" s="92">
        <f>SUM(B31:B33)</f>
        <v>16749</v>
      </c>
      <c r="C30" s="92">
        <f>SUM(C31:C33)</f>
        <v>15801</v>
      </c>
      <c r="D30" s="89">
        <f t="shared" si="4"/>
        <v>948</v>
      </c>
      <c r="E30" s="90">
        <f t="shared" si="11"/>
        <v>6</v>
      </c>
      <c r="F30" s="88" t="s">
        <v>66</v>
      </c>
      <c r="G30" s="93"/>
      <c r="H30" s="93"/>
      <c r="I30" s="89">
        <f t="shared" si="9"/>
        <v>0</v>
      </c>
      <c r="J30" s="90"/>
    </row>
    <row r="31" s="73" customFormat="1" ht="22.5" customHeight="1" spans="1:10">
      <c r="A31" s="96" t="s">
        <v>67</v>
      </c>
      <c r="B31" s="97"/>
      <c r="C31" s="92"/>
      <c r="D31" s="89">
        <f t="shared" si="4"/>
        <v>0</v>
      </c>
      <c r="E31" s="90"/>
      <c r="F31" s="96" t="s">
        <v>68</v>
      </c>
      <c r="G31" s="92"/>
      <c r="H31" s="92"/>
      <c r="I31" s="89">
        <f t="shared" si="9"/>
        <v>0</v>
      </c>
      <c r="J31" s="90"/>
    </row>
    <row r="32" s="73" customFormat="1" ht="22.5" customHeight="1" spans="1:10">
      <c r="A32" s="96" t="s">
        <v>69</v>
      </c>
      <c r="B32" s="92"/>
      <c r="C32" s="92"/>
      <c r="D32" s="89">
        <f t="shared" si="4"/>
        <v>0</v>
      </c>
      <c r="E32" s="90"/>
      <c r="F32" s="96" t="s">
        <v>70</v>
      </c>
      <c r="G32" s="92"/>
      <c r="H32" s="92"/>
      <c r="I32" s="89">
        <f t="shared" si="9"/>
        <v>0</v>
      </c>
      <c r="J32" s="90"/>
    </row>
    <row r="33" s="73" customFormat="1" ht="22.5" customHeight="1" spans="1:10">
      <c r="A33" s="96" t="s">
        <v>71</v>
      </c>
      <c r="B33" s="92">
        <v>16749</v>
      </c>
      <c r="C33" s="92">
        <v>15801</v>
      </c>
      <c r="D33" s="89">
        <f t="shared" si="4"/>
        <v>948</v>
      </c>
      <c r="E33" s="90">
        <f t="shared" ref="E33:E36" si="12">ROUND(D33/C33*100,2)</f>
        <v>6</v>
      </c>
      <c r="F33" s="98"/>
      <c r="G33" s="99"/>
      <c r="H33" s="99"/>
      <c r="I33" s="89">
        <f t="shared" si="9"/>
        <v>0</v>
      </c>
      <c r="J33" s="90"/>
    </row>
    <row r="34" s="73" customFormat="1" ht="22.5" customHeight="1" spans="1:10">
      <c r="A34" s="95" t="s">
        <v>72</v>
      </c>
      <c r="B34" s="92">
        <v>1800</v>
      </c>
      <c r="C34" s="92">
        <v>2166</v>
      </c>
      <c r="D34" s="89">
        <f t="shared" si="4"/>
        <v>-366</v>
      </c>
      <c r="E34" s="90">
        <f t="shared" si="12"/>
        <v>-16.9</v>
      </c>
      <c r="F34" s="98"/>
      <c r="G34" s="99"/>
      <c r="H34" s="99"/>
      <c r="I34" s="89"/>
      <c r="J34" s="90"/>
    </row>
    <row r="35" s="73" customFormat="1" ht="22.5" customHeight="1" spans="1:10">
      <c r="A35" s="95" t="s">
        <v>73</v>
      </c>
      <c r="B35" s="92"/>
      <c r="C35" s="92">
        <v>5</v>
      </c>
      <c r="D35" s="89">
        <f t="shared" si="4"/>
        <v>-5</v>
      </c>
      <c r="E35" s="90">
        <f t="shared" si="12"/>
        <v>-100</v>
      </c>
      <c r="F35" s="96"/>
      <c r="G35" s="92"/>
      <c r="H35" s="92"/>
      <c r="I35" s="89">
        <f t="shared" ref="I35:I38" si="13">G35-H35</f>
        <v>0</v>
      </c>
      <c r="J35" s="90"/>
    </row>
    <row r="36" s="73" customFormat="1" ht="22.5" customHeight="1" spans="1:10">
      <c r="A36" s="95" t="s">
        <v>74</v>
      </c>
      <c r="B36" s="92">
        <v>10024</v>
      </c>
      <c r="C36" s="92">
        <v>6501</v>
      </c>
      <c r="D36" s="89">
        <f t="shared" si="4"/>
        <v>3523</v>
      </c>
      <c r="E36" s="90">
        <f t="shared" si="12"/>
        <v>54.19</v>
      </c>
      <c r="F36" s="96"/>
      <c r="G36" s="92"/>
      <c r="H36" s="92"/>
      <c r="I36" s="89"/>
      <c r="J36" s="90"/>
    </row>
    <row r="37" s="73" customFormat="1" ht="22.5" customHeight="1" spans="1:10">
      <c r="A37" s="95" t="s">
        <v>75</v>
      </c>
      <c r="B37" s="92"/>
      <c r="C37" s="92"/>
      <c r="D37" s="89">
        <f t="shared" si="4"/>
        <v>0</v>
      </c>
      <c r="E37" s="90"/>
      <c r="F37" s="96"/>
      <c r="G37" s="92"/>
      <c r="H37" s="92"/>
      <c r="I37" s="89">
        <f t="shared" si="13"/>
        <v>0</v>
      </c>
      <c r="J37" s="90"/>
    </row>
    <row r="38" s="73" customFormat="1" ht="22.5" customHeight="1" spans="1:10">
      <c r="A38" s="100" t="s">
        <v>76</v>
      </c>
      <c r="B38" s="92">
        <f>B4+B28+B35+B36+B37</f>
        <v>45606</v>
      </c>
      <c r="C38" s="92">
        <f>C4+C28+C35+C36+C37</f>
        <v>40458</v>
      </c>
      <c r="D38" s="89">
        <f t="shared" si="4"/>
        <v>5148</v>
      </c>
      <c r="E38" s="90">
        <f>ROUND(D38/C38*100,2)</f>
        <v>12.72</v>
      </c>
      <c r="F38" s="100" t="s">
        <v>77</v>
      </c>
      <c r="G38" s="92">
        <f>G4+G27+G30+G31+G32</f>
        <v>45606</v>
      </c>
      <c r="H38" s="92">
        <f>H4+H27+H30+H31+H32</f>
        <v>40458</v>
      </c>
      <c r="I38" s="89">
        <f t="shared" si="13"/>
        <v>5148</v>
      </c>
      <c r="J38" s="90">
        <f>ROUND(I38/H38*100,2)</f>
        <v>12.72</v>
      </c>
    </row>
    <row r="39" s="73" customFormat="1" ht="25.5" customHeight="1" spans="1:10">
      <c r="A39" s="101"/>
      <c r="B39" s="102"/>
      <c r="C39" s="102"/>
      <c r="D39" s="102"/>
      <c r="E39" s="103"/>
      <c r="F39" s="101"/>
      <c r="G39" s="102"/>
      <c r="H39" s="102"/>
      <c r="I39" s="102"/>
      <c r="J39" s="101"/>
    </row>
    <row r="40" ht="20.1" customHeight="1" spans="1:10">
      <c r="A40" s="104"/>
      <c r="B40" s="105"/>
      <c r="C40" s="105"/>
      <c r="D40" s="105"/>
      <c r="E40" s="106"/>
      <c r="F40" s="104"/>
      <c r="G40" s="105"/>
      <c r="H40" s="105"/>
      <c r="I40" s="105"/>
      <c r="J40" s="104"/>
    </row>
    <row r="41" ht="20.1" customHeight="1"/>
    <row r="42" ht="20.1" customHeight="1"/>
    <row r="43" ht="20.1" customHeight="1"/>
    <row r="44" ht="20.1" customHeight="1"/>
    <row r="45" ht="20.1" customHeight="1"/>
    <row r="94" ht="20.1" customHeight="1"/>
    <row r="95" ht="20.1" customHeight="1"/>
    <row r="96" s="74" customFormat="1" ht="20.1" customHeight="1" spans="2:10">
      <c r="B96" s="75"/>
      <c r="C96" s="75"/>
      <c r="D96" s="75"/>
      <c r="E96" s="76"/>
      <c r="F96" s="77"/>
      <c r="G96" s="78"/>
      <c r="H96" s="78"/>
      <c r="I96" s="78"/>
      <c r="J96" s="77"/>
    </row>
    <row r="97" s="74" customFormat="1" ht="20.1" customHeight="1" spans="2:10">
      <c r="B97" s="75"/>
      <c r="C97" s="75"/>
      <c r="D97" s="75"/>
      <c r="E97" s="76"/>
      <c r="F97" s="77"/>
      <c r="G97" s="78"/>
      <c r="H97" s="78"/>
      <c r="I97" s="78"/>
      <c r="J97" s="77"/>
    </row>
    <row r="98" s="74" customFormat="1" ht="20.1" customHeight="1" spans="2:10">
      <c r="B98" s="75"/>
      <c r="C98" s="75"/>
      <c r="D98" s="75"/>
      <c r="E98" s="76"/>
      <c r="F98" s="77"/>
      <c r="G98" s="78"/>
      <c r="H98" s="78"/>
      <c r="I98" s="78"/>
      <c r="J98" s="77"/>
    </row>
    <row r="99" s="74" customFormat="1" ht="20.1" customHeight="1" spans="2:10">
      <c r="B99" s="75"/>
      <c r="C99" s="75"/>
      <c r="D99" s="75"/>
      <c r="E99" s="76"/>
      <c r="F99" s="77"/>
      <c r="G99" s="78"/>
      <c r="H99" s="78"/>
      <c r="I99" s="78"/>
      <c r="J99" s="77"/>
    </row>
    <row r="100" s="74" customFormat="1" ht="20.1" customHeight="1" spans="2:10">
      <c r="B100" s="75"/>
      <c r="C100" s="75"/>
      <c r="D100" s="75"/>
      <c r="E100" s="76"/>
      <c r="F100" s="77"/>
      <c r="G100" s="78"/>
      <c r="H100" s="78"/>
      <c r="I100" s="78"/>
      <c r="J100" s="77"/>
    </row>
    <row r="102" spans="1:5">
      <c r="A102" s="77"/>
      <c r="B102" s="78"/>
      <c r="C102" s="78"/>
      <c r="D102" s="78"/>
      <c r="E102" s="111"/>
    </row>
    <row r="103" s="74" customFormat="1" ht="15.75" hidden="1" customHeight="1" spans="1:10">
      <c r="A103" s="77"/>
      <c r="B103" s="78"/>
      <c r="C103" s="78"/>
      <c r="D103" s="78"/>
      <c r="E103" s="111"/>
      <c r="F103" s="77"/>
      <c r="G103" s="78"/>
      <c r="H103" s="78"/>
      <c r="I103" s="78"/>
      <c r="J103" s="77"/>
    </row>
    <row r="104" s="74" customFormat="1" ht="15.75" hidden="1" customHeight="1" spans="1:10">
      <c r="A104" s="77"/>
      <c r="B104" s="78"/>
      <c r="C104" s="78"/>
      <c r="D104" s="78"/>
      <c r="E104" s="111"/>
      <c r="F104" s="77"/>
      <c r="G104" s="78"/>
      <c r="H104" s="78"/>
      <c r="I104" s="78"/>
      <c r="J104" s="77"/>
    </row>
    <row r="105" s="74" customFormat="1" ht="15.75" hidden="1" customHeight="1" spans="1:10">
      <c r="A105" s="77"/>
      <c r="B105" s="78"/>
      <c r="C105" s="78"/>
      <c r="D105" s="78"/>
      <c r="E105" s="111"/>
      <c r="F105" s="77"/>
      <c r="G105" s="78"/>
      <c r="H105" s="78"/>
      <c r="I105" s="78"/>
      <c r="J105" s="77"/>
    </row>
    <row r="106" s="74" customFormat="1" ht="15.75" hidden="1" customHeight="1" spans="2:10">
      <c r="B106" s="75"/>
      <c r="C106" s="75"/>
      <c r="D106" s="75"/>
      <c r="E106" s="76"/>
      <c r="F106" s="77"/>
      <c r="G106" s="78"/>
      <c r="H106" s="78"/>
      <c r="I106" s="78"/>
      <c r="J106" s="77"/>
    </row>
    <row r="107" spans="1:5">
      <c r="A107" s="77"/>
      <c r="B107" s="78"/>
      <c r="C107" s="78"/>
      <c r="D107" s="78"/>
      <c r="E107" s="111"/>
    </row>
    <row r="108" s="74" customFormat="1" ht="15.75" hidden="1" customHeight="1" spans="1:10">
      <c r="A108" s="77"/>
      <c r="B108" s="78"/>
      <c r="C108" s="78"/>
      <c r="D108" s="78"/>
      <c r="E108" s="111"/>
      <c r="F108" s="77"/>
      <c r="G108" s="78"/>
      <c r="H108" s="78"/>
      <c r="I108" s="78"/>
      <c r="J108" s="77"/>
    </row>
    <row r="109" s="74" customFormat="1" ht="15.75" hidden="1" customHeight="1" spans="2:10">
      <c r="B109" s="75"/>
      <c r="C109" s="75"/>
      <c r="D109" s="75"/>
      <c r="E109" s="76"/>
      <c r="F109" s="77"/>
      <c r="G109" s="78"/>
      <c r="H109" s="78"/>
      <c r="I109" s="78"/>
      <c r="J109" s="77"/>
    </row>
  </sheetData>
  <mergeCells count="2">
    <mergeCell ref="A1:J1"/>
    <mergeCell ref="I2:J2"/>
  </mergeCells>
  <printOptions horizontalCentered="1"/>
  <pageMargins left="0.708333333333333" right="0.708333333333333" top="1.10208333333333" bottom="1.10208333333333" header="0.511805555555556" footer="0.511805555555556"/>
  <pageSetup paperSize="9" scale="74" fitToHeight="0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showZeros="0" workbookViewId="0">
      <selection activeCell="E2" sqref="E2"/>
    </sheetView>
  </sheetViews>
  <sheetFormatPr defaultColWidth="7.13333333333333" defaultRowHeight="15"/>
  <cols>
    <col min="1" max="2" width="7" style="32" customWidth="1"/>
    <col min="3" max="3" width="7" style="33" customWidth="1"/>
    <col min="4" max="4" width="46.5" style="34" customWidth="1"/>
    <col min="5" max="5" width="12.4" style="35" customWidth="1"/>
    <col min="6" max="6" width="37.8" style="36" customWidth="1"/>
    <col min="7" max="205" width="6.5" style="36" customWidth="1"/>
    <col min="206" max="16383" width="6.5" style="36"/>
    <col min="16384" max="16384" width="6.5" style="31"/>
  </cols>
  <sheetData>
    <row r="1" s="2" customFormat="1" ht="44.4" customHeight="1" spans="1:5">
      <c r="A1" s="37" t="s">
        <v>78</v>
      </c>
      <c r="B1" s="37"/>
      <c r="C1" s="37"/>
      <c r="D1" s="37"/>
      <c r="E1" s="38"/>
    </row>
    <row r="2" s="2" customFormat="1" ht="21.15" customHeight="1" spans="1:5">
      <c r="A2" s="39"/>
      <c r="B2" s="40"/>
      <c r="C2" s="41"/>
      <c r="D2" s="42"/>
      <c r="E2" s="43" t="s">
        <v>7</v>
      </c>
    </row>
    <row r="3" s="2" customFormat="1" ht="21.15" customHeight="1" spans="1:5">
      <c r="A3" s="44" t="s">
        <v>79</v>
      </c>
      <c r="B3" s="44"/>
      <c r="C3" s="45"/>
      <c r="D3" s="46" t="s">
        <v>80</v>
      </c>
      <c r="E3" s="47" t="s">
        <v>9</v>
      </c>
    </row>
    <row r="4" s="2" customFormat="1" ht="25.5" customHeight="1" spans="1:5">
      <c r="A4" s="48" t="s">
        <v>81</v>
      </c>
      <c r="B4" s="48" t="s">
        <v>82</v>
      </c>
      <c r="C4" s="49" t="s">
        <v>83</v>
      </c>
      <c r="D4" s="50"/>
      <c r="E4" s="51"/>
    </row>
    <row r="5" ht="23.25" customHeight="1" spans="1:11">
      <c r="A5" s="45"/>
      <c r="B5" s="45"/>
      <c r="C5" s="45"/>
      <c r="D5" s="52" t="s">
        <v>84</v>
      </c>
      <c r="E5" s="23">
        <f>E6+E32+E35+E40+E45+E48+E51+E73+E83+E92+E101+E113+E118+E123+E129+E134+E141+E142</f>
        <v>41274</v>
      </c>
      <c r="G5" s="53"/>
      <c r="K5" s="60"/>
    </row>
    <row r="6" ht="23.25" customHeight="1" spans="1:11">
      <c r="A6" s="45">
        <v>201</v>
      </c>
      <c r="B6" s="45"/>
      <c r="C6" s="45"/>
      <c r="D6" s="54" t="s">
        <v>85</v>
      </c>
      <c r="E6" s="23">
        <f>E11+E14+E16+E19+E21+E23+E25+E28+E30+E7+E9</f>
        <v>5352</v>
      </c>
      <c r="G6" s="53"/>
      <c r="I6" s="61"/>
      <c r="K6" s="60"/>
    </row>
    <row r="7" ht="23.25" customHeight="1" spans="1:11">
      <c r="A7" s="45"/>
      <c r="B7" s="45" t="s">
        <v>86</v>
      </c>
      <c r="C7" s="45"/>
      <c r="D7" s="54" t="s">
        <v>87</v>
      </c>
      <c r="E7" s="23">
        <f>E8</f>
        <v>8</v>
      </c>
      <c r="G7" s="53"/>
      <c r="I7" s="61"/>
      <c r="K7" s="60"/>
    </row>
    <row r="8" ht="23.25" customHeight="1" spans="1:11">
      <c r="A8" s="45"/>
      <c r="B8" s="45"/>
      <c r="C8" s="45" t="s">
        <v>88</v>
      </c>
      <c r="D8" s="54" t="s">
        <v>89</v>
      </c>
      <c r="E8" s="55">
        <v>8</v>
      </c>
      <c r="G8" s="53"/>
      <c r="I8" s="61"/>
      <c r="K8" s="60"/>
    </row>
    <row r="9" ht="23.25" customHeight="1" spans="1:11">
      <c r="A9" s="45"/>
      <c r="B9" s="45" t="s">
        <v>88</v>
      </c>
      <c r="C9" s="45"/>
      <c r="D9" s="54" t="s">
        <v>90</v>
      </c>
      <c r="E9" s="23">
        <f>E10</f>
        <v>6</v>
      </c>
      <c r="G9" s="53"/>
      <c r="I9" s="61"/>
      <c r="K9" s="60"/>
    </row>
    <row r="10" ht="23.25" customHeight="1" spans="1:11">
      <c r="A10" s="45"/>
      <c r="B10" s="45"/>
      <c r="C10" s="45" t="s">
        <v>88</v>
      </c>
      <c r="D10" s="54" t="s">
        <v>89</v>
      </c>
      <c r="E10" s="55">
        <v>6</v>
      </c>
      <c r="G10" s="53"/>
      <c r="I10" s="61"/>
      <c r="K10" s="60"/>
    </row>
    <row r="11" ht="23.25" customHeight="1" spans="1:11">
      <c r="A11" s="45"/>
      <c r="B11" s="45" t="s">
        <v>91</v>
      </c>
      <c r="C11" s="45"/>
      <c r="D11" s="54" t="s">
        <v>92</v>
      </c>
      <c r="E11" s="23">
        <f>E12+E13</f>
        <v>4181</v>
      </c>
      <c r="G11" s="53"/>
      <c r="I11" s="61"/>
      <c r="K11" s="60"/>
    </row>
    <row r="12" ht="23.25" customHeight="1" spans="1:11">
      <c r="A12" s="45"/>
      <c r="B12" s="45"/>
      <c r="C12" s="45" t="s">
        <v>86</v>
      </c>
      <c r="D12" s="54" t="s">
        <v>93</v>
      </c>
      <c r="E12" s="55">
        <v>4062</v>
      </c>
      <c r="G12" s="53"/>
      <c r="I12" s="61"/>
      <c r="K12" s="60"/>
    </row>
    <row r="13" ht="23.25" customHeight="1" spans="1:11">
      <c r="A13" s="45"/>
      <c r="B13" s="45"/>
      <c r="C13" s="45" t="s">
        <v>94</v>
      </c>
      <c r="D13" s="54" t="s">
        <v>95</v>
      </c>
      <c r="E13" s="55">
        <v>119</v>
      </c>
      <c r="G13" s="53"/>
      <c r="I13" s="61"/>
      <c r="K13" s="60"/>
    </row>
    <row r="14" ht="23.25" customHeight="1" spans="1:11">
      <c r="A14" s="45"/>
      <c r="B14" s="45" t="s">
        <v>96</v>
      </c>
      <c r="C14" s="45"/>
      <c r="D14" s="54" t="s">
        <v>97</v>
      </c>
      <c r="E14" s="23">
        <f>E15</f>
        <v>35</v>
      </c>
      <c r="G14" s="53"/>
      <c r="I14" s="61"/>
      <c r="K14" s="60"/>
    </row>
    <row r="15" ht="23.25" customHeight="1" spans="1:11">
      <c r="A15" s="45"/>
      <c r="B15" s="45"/>
      <c r="C15" s="45" t="s">
        <v>98</v>
      </c>
      <c r="D15" s="54" t="s">
        <v>99</v>
      </c>
      <c r="E15" s="55">
        <v>35</v>
      </c>
      <c r="G15" s="53"/>
      <c r="K15" s="60"/>
    </row>
    <row r="16" ht="23.25" customHeight="1" spans="1:11">
      <c r="A16" s="45"/>
      <c r="B16" s="45" t="s">
        <v>100</v>
      </c>
      <c r="C16" s="45"/>
      <c r="D16" s="54" t="s">
        <v>101</v>
      </c>
      <c r="E16" s="23">
        <f>E17+E18</f>
        <v>58</v>
      </c>
      <c r="G16" s="53"/>
      <c r="K16" s="60"/>
    </row>
    <row r="17" ht="23.25" customHeight="1" spans="1:11">
      <c r="A17" s="45"/>
      <c r="B17" s="45"/>
      <c r="C17" s="45" t="s">
        <v>88</v>
      </c>
      <c r="D17" s="54" t="s">
        <v>89</v>
      </c>
      <c r="E17" s="55">
        <v>48</v>
      </c>
      <c r="G17" s="53"/>
      <c r="K17" s="60"/>
    </row>
    <row r="18" ht="23.25" customHeight="1" spans="1:11">
      <c r="A18" s="45"/>
      <c r="B18" s="45"/>
      <c r="C18" s="45" t="s">
        <v>96</v>
      </c>
      <c r="D18" s="56" t="s">
        <v>102</v>
      </c>
      <c r="E18" s="55">
        <v>10</v>
      </c>
      <c r="G18" s="53"/>
      <c r="K18" s="60"/>
    </row>
    <row r="19" ht="23.25" customHeight="1" spans="1:11">
      <c r="A19" s="45"/>
      <c r="B19" s="45" t="s">
        <v>98</v>
      </c>
      <c r="C19" s="45"/>
      <c r="D19" s="54" t="s">
        <v>103</v>
      </c>
      <c r="E19" s="23">
        <f t="shared" ref="E19:E23" si="0">E20</f>
        <v>100</v>
      </c>
      <c r="G19" s="53"/>
      <c r="K19" s="60"/>
    </row>
    <row r="20" ht="23.25" customHeight="1" spans="1:11">
      <c r="A20" s="45"/>
      <c r="B20" s="45"/>
      <c r="C20" s="45" t="s">
        <v>104</v>
      </c>
      <c r="D20" s="54" t="s">
        <v>105</v>
      </c>
      <c r="E20" s="55">
        <v>100</v>
      </c>
      <c r="G20" s="53"/>
      <c r="K20" s="60"/>
    </row>
    <row r="21" ht="23.25" customHeight="1" spans="1:11">
      <c r="A21" s="45"/>
      <c r="B21" s="45">
        <v>11</v>
      </c>
      <c r="C21" s="45"/>
      <c r="D21" s="54" t="s">
        <v>106</v>
      </c>
      <c r="E21" s="23">
        <f t="shared" si="0"/>
        <v>15</v>
      </c>
      <c r="G21" s="53"/>
      <c r="K21" s="60"/>
    </row>
    <row r="22" ht="23.25" customHeight="1" spans="1:11">
      <c r="A22" s="45"/>
      <c r="B22" s="45"/>
      <c r="C22" s="45">
        <v>99</v>
      </c>
      <c r="D22" s="54" t="s">
        <v>107</v>
      </c>
      <c r="E22" s="55">
        <v>15</v>
      </c>
      <c r="G22" s="53"/>
      <c r="K22" s="60"/>
    </row>
    <row r="23" ht="23.25" customHeight="1" spans="1:11">
      <c r="A23" s="45"/>
      <c r="B23" s="45">
        <v>13</v>
      </c>
      <c r="C23" s="45"/>
      <c r="D23" s="54" t="s">
        <v>108</v>
      </c>
      <c r="E23" s="23">
        <f t="shared" si="0"/>
        <v>347</v>
      </c>
      <c r="G23" s="53"/>
      <c r="K23" s="60"/>
    </row>
    <row r="24" ht="23.25" customHeight="1" spans="1:11">
      <c r="A24" s="45"/>
      <c r="B24" s="45"/>
      <c r="C24" s="45" t="s">
        <v>94</v>
      </c>
      <c r="D24" s="54" t="s">
        <v>109</v>
      </c>
      <c r="E24" s="55">
        <v>347</v>
      </c>
      <c r="G24" s="53"/>
      <c r="K24" s="60"/>
    </row>
    <row r="25" ht="23.25" customHeight="1" spans="1:11">
      <c r="A25" s="45"/>
      <c r="B25" s="45">
        <v>29</v>
      </c>
      <c r="C25" s="45"/>
      <c r="D25" s="54" t="s">
        <v>110</v>
      </c>
      <c r="E25" s="23">
        <f>SUM(E26:E27)</f>
        <v>160</v>
      </c>
      <c r="G25" s="53"/>
      <c r="K25" s="60"/>
    </row>
    <row r="26" ht="23.25" customHeight="1" spans="1:11">
      <c r="A26" s="45"/>
      <c r="B26" s="45"/>
      <c r="C26" s="45" t="s">
        <v>100</v>
      </c>
      <c r="D26" s="54" t="s">
        <v>111</v>
      </c>
      <c r="E26" s="55">
        <v>154</v>
      </c>
      <c r="G26" s="53"/>
      <c r="K26" s="60"/>
    </row>
    <row r="27" ht="23.25" customHeight="1" spans="1:11">
      <c r="A27" s="45"/>
      <c r="B27" s="45"/>
      <c r="C27" s="45" t="s">
        <v>112</v>
      </c>
      <c r="D27" s="54" t="s">
        <v>113</v>
      </c>
      <c r="E27" s="55">
        <v>6</v>
      </c>
      <c r="G27" s="53"/>
      <c r="K27" s="60"/>
    </row>
    <row r="28" ht="23.25" customHeight="1" spans="1:11">
      <c r="A28" s="45"/>
      <c r="B28" s="45">
        <v>33</v>
      </c>
      <c r="C28" s="45"/>
      <c r="D28" s="54" t="s">
        <v>114</v>
      </c>
      <c r="E28" s="23">
        <f t="shared" ref="E28:E33" si="1">E29</f>
        <v>415</v>
      </c>
      <c r="G28" s="53"/>
      <c r="K28" s="60"/>
    </row>
    <row r="29" ht="23.25" customHeight="1" spans="1:11">
      <c r="A29" s="45"/>
      <c r="B29" s="45"/>
      <c r="C29" s="45" t="s">
        <v>88</v>
      </c>
      <c r="D29" s="54" t="s">
        <v>89</v>
      </c>
      <c r="E29" s="55">
        <v>415</v>
      </c>
      <c r="G29" s="53"/>
      <c r="K29" s="60"/>
    </row>
    <row r="30" ht="23.25" customHeight="1" spans="1:11">
      <c r="A30" s="45"/>
      <c r="B30" s="45" t="s">
        <v>115</v>
      </c>
      <c r="C30" s="45"/>
      <c r="D30" s="54" t="s">
        <v>116</v>
      </c>
      <c r="E30" s="23">
        <f t="shared" si="1"/>
        <v>27</v>
      </c>
      <c r="G30" s="53"/>
      <c r="K30" s="60"/>
    </row>
    <row r="31" ht="23.25" customHeight="1" spans="1:11">
      <c r="A31" s="45"/>
      <c r="B31" s="45"/>
      <c r="C31" s="45" t="s">
        <v>88</v>
      </c>
      <c r="D31" s="54" t="s">
        <v>89</v>
      </c>
      <c r="E31" s="55">
        <v>27</v>
      </c>
      <c r="G31" s="53"/>
      <c r="K31" s="60"/>
    </row>
    <row r="32" ht="23.25" customHeight="1" spans="1:11">
      <c r="A32" s="45">
        <v>203</v>
      </c>
      <c r="B32" s="45"/>
      <c r="C32" s="45"/>
      <c r="D32" s="54" t="s">
        <v>117</v>
      </c>
      <c r="E32" s="23">
        <f t="shared" si="1"/>
        <v>148</v>
      </c>
      <c r="G32" s="53"/>
      <c r="K32" s="60"/>
    </row>
    <row r="33" ht="23.25" customHeight="1" spans="1:11">
      <c r="A33" s="45"/>
      <c r="B33" s="45" t="s">
        <v>100</v>
      </c>
      <c r="C33" s="45"/>
      <c r="D33" s="54" t="s">
        <v>118</v>
      </c>
      <c r="E33" s="23">
        <f t="shared" si="1"/>
        <v>148</v>
      </c>
      <c r="G33" s="53"/>
      <c r="K33" s="60"/>
    </row>
    <row r="34" ht="23.25" customHeight="1" spans="1:11">
      <c r="A34" s="45"/>
      <c r="B34" s="45"/>
      <c r="C34" s="45" t="s">
        <v>98</v>
      </c>
      <c r="D34" s="54" t="s">
        <v>119</v>
      </c>
      <c r="E34" s="55">
        <v>148</v>
      </c>
      <c r="G34" s="53"/>
      <c r="K34" s="60"/>
    </row>
    <row r="35" ht="23.25" customHeight="1" spans="1:11">
      <c r="A35" s="45">
        <v>204</v>
      </c>
      <c r="B35" s="45"/>
      <c r="C35" s="45"/>
      <c r="D35" s="54" t="s">
        <v>120</v>
      </c>
      <c r="E35" s="23">
        <f>E36+E38</f>
        <v>134</v>
      </c>
      <c r="G35" s="53"/>
      <c r="K35" s="60"/>
    </row>
    <row r="36" ht="23.25" customHeight="1" spans="1:11">
      <c r="A36" s="45"/>
      <c r="B36" s="45" t="s">
        <v>88</v>
      </c>
      <c r="C36" s="45"/>
      <c r="D36" s="57" t="s">
        <v>121</v>
      </c>
      <c r="E36" s="23">
        <f t="shared" ref="E36:E41" si="2">E37</f>
        <v>132</v>
      </c>
      <c r="G36" s="53"/>
      <c r="K36" s="60"/>
    </row>
    <row r="37" ht="23.25" customHeight="1" spans="1:11">
      <c r="A37" s="45"/>
      <c r="B37" s="45"/>
      <c r="C37" s="45" t="s">
        <v>112</v>
      </c>
      <c r="D37" s="57" t="s">
        <v>122</v>
      </c>
      <c r="E37" s="23">
        <v>132</v>
      </c>
      <c r="G37" s="53"/>
      <c r="K37" s="60"/>
    </row>
    <row r="38" s="31" customFormat="1" ht="23.25" customHeight="1" spans="1:11">
      <c r="A38" s="45"/>
      <c r="B38" s="45" t="s">
        <v>100</v>
      </c>
      <c r="C38" s="45"/>
      <c r="D38" s="57" t="s">
        <v>123</v>
      </c>
      <c r="E38" s="23">
        <f t="shared" si="2"/>
        <v>2</v>
      </c>
      <c r="F38" s="36"/>
      <c r="G38" s="53"/>
      <c r="K38" s="60"/>
    </row>
    <row r="39" s="31" customFormat="1" ht="23.25" customHeight="1" spans="1:11">
      <c r="A39" s="45"/>
      <c r="B39" s="45"/>
      <c r="C39" s="45" t="s">
        <v>104</v>
      </c>
      <c r="D39" s="57" t="s">
        <v>124</v>
      </c>
      <c r="E39" s="23">
        <v>2</v>
      </c>
      <c r="F39" s="36"/>
      <c r="G39" s="53"/>
      <c r="K39" s="60"/>
    </row>
    <row r="40" ht="23.25" customHeight="1" spans="1:11">
      <c r="A40" s="45">
        <v>205</v>
      </c>
      <c r="B40" s="45"/>
      <c r="C40" s="45"/>
      <c r="D40" s="54" t="s">
        <v>125</v>
      </c>
      <c r="E40" s="23">
        <f>E41+E43</f>
        <v>412</v>
      </c>
      <c r="G40" s="53"/>
      <c r="K40" s="60"/>
    </row>
    <row r="41" ht="23.25" customHeight="1" spans="1:11">
      <c r="A41" s="45"/>
      <c r="B41" s="45" t="s">
        <v>86</v>
      </c>
      <c r="C41" s="45"/>
      <c r="D41" s="54" t="s">
        <v>126</v>
      </c>
      <c r="E41" s="23">
        <f t="shared" si="2"/>
        <v>262</v>
      </c>
      <c r="G41" s="53"/>
      <c r="K41" s="60"/>
    </row>
    <row r="42" ht="23.25" customHeight="1" spans="1:11">
      <c r="A42" s="45"/>
      <c r="B42" s="45"/>
      <c r="C42" s="45" t="s">
        <v>88</v>
      </c>
      <c r="D42" s="54" t="s">
        <v>89</v>
      </c>
      <c r="E42" s="55">
        <v>262</v>
      </c>
      <c r="G42" s="53"/>
      <c r="K42" s="60"/>
    </row>
    <row r="43" ht="23.25" customHeight="1" spans="1:11">
      <c r="A43" s="45"/>
      <c r="B43" s="45" t="s">
        <v>88</v>
      </c>
      <c r="C43" s="45"/>
      <c r="D43" s="54" t="s">
        <v>127</v>
      </c>
      <c r="E43" s="23">
        <f t="shared" ref="E43:E46" si="3">E44</f>
        <v>150</v>
      </c>
      <c r="G43" s="53"/>
      <c r="K43" s="60"/>
    </row>
    <row r="44" ht="23.25" customHeight="1" spans="1:11">
      <c r="A44" s="45"/>
      <c r="B44" s="45"/>
      <c r="C44" s="45" t="s">
        <v>88</v>
      </c>
      <c r="D44" s="54" t="s">
        <v>128</v>
      </c>
      <c r="E44" s="55">
        <v>150</v>
      </c>
      <c r="G44" s="53"/>
      <c r="K44" s="60"/>
    </row>
    <row r="45" ht="23.25" customHeight="1" spans="1:11">
      <c r="A45" s="45" t="s">
        <v>129</v>
      </c>
      <c r="B45" s="45"/>
      <c r="C45" s="45"/>
      <c r="D45" s="54" t="s">
        <v>130</v>
      </c>
      <c r="E45" s="23">
        <f t="shared" si="3"/>
        <v>783</v>
      </c>
      <c r="G45" s="53"/>
      <c r="K45" s="60"/>
    </row>
    <row r="46" ht="23.25" customHeight="1" spans="1:11">
      <c r="A46" s="45"/>
      <c r="B46" s="45" t="s">
        <v>131</v>
      </c>
      <c r="C46" s="45"/>
      <c r="D46" s="54" t="s">
        <v>132</v>
      </c>
      <c r="E46" s="23">
        <f t="shared" si="3"/>
        <v>783</v>
      </c>
      <c r="G46" s="53"/>
      <c r="K46" s="60"/>
    </row>
    <row r="47" ht="23.25" customHeight="1" spans="1:11">
      <c r="A47" s="45"/>
      <c r="B47" s="45"/>
      <c r="C47" s="45" t="s">
        <v>131</v>
      </c>
      <c r="D47" s="54" t="s">
        <v>133</v>
      </c>
      <c r="E47" s="55">
        <v>783</v>
      </c>
      <c r="G47" s="53"/>
      <c r="K47" s="60"/>
    </row>
    <row r="48" ht="23.25" customHeight="1" spans="1:11">
      <c r="A48" s="45">
        <v>207</v>
      </c>
      <c r="B48" s="45"/>
      <c r="C48" s="45"/>
      <c r="D48" s="54" t="s">
        <v>134</v>
      </c>
      <c r="E48" s="23">
        <f>E49</f>
        <v>62</v>
      </c>
      <c r="G48" s="53"/>
      <c r="K48" s="60"/>
    </row>
    <row r="49" ht="23.25" customHeight="1" spans="1:11">
      <c r="A49" s="45"/>
      <c r="B49" s="45" t="s">
        <v>86</v>
      </c>
      <c r="C49" s="45"/>
      <c r="D49" s="54" t="s">
        <v>135</v>
      </c>
      <c r="E49" s="23">
        <f>E50</f>
        <v>62</v>
      </c>
      <c r="G49" s="53"/>
      <c r="K49" s="60"/>
    </row>
    <row r="50" ht="23.25" customHeight="1" spans="1:11">
      <c r="A50" s="45"/>
      <c r="B50" s="45"/>
      <c r="C50" s="45" t="s">
        <v>88</v>
      </c>
      <c r="D50" s="54" t="s">
        <v>89</v>
      </c>
      <c r="E50" s="55">
        <v>62</v>
      </c>
      <c r="G50" s="53"/>
      <c r="K50" s="60"/>
    </row>
    <row r="51" ht="23.25" customHeight="1" spans="1:11">
      <c r="A51" s="45">
        <v>208</v>
      </c>
      <c r="B51" s="45"/>
      <c r="C51" s="45"/>
      <c r="D51" s="54" t="s">
        <v>136</v>
      </c>
      <c r="E51" s="23">
        <f>E52+E55+E58+E63+E69+E71+E60+E65+E67</f>
        <v>1023</v>
      </c>
      <c r="G51" s="53"/>
      <c r="K51" s="60"/>
    </row>
    <row r="52" ht="23.25" customHeight="1" spans="1:11">
      <c r="A52" s="45"/>
      <c r="B52" s="45" t="s">
        <v>86</v>
      </c>
      <c r="C52" s="45"/>
      <c r="D52" s="54" t="s">
        <v>137</v>
      </c>
      <c r="E52" s="23">
        <f>E53+E54</f>
        <v>66</v>
      </c>
      <c r="G52" s="53"/>
      <c r="K52" s="60"/>
    </row>
    <row r="53" ht="23.25" customHeight="1" spans="1:11">
      <c r="A53" s="45"/>
      <c r="B53" s="45"/>
      <c r="C53" s="45" t="s">
        <v>131</v>
      </c>
      <c r="D53" s="54" t="s">
        <v>138</v>
      </c>
      <c r="E53" s="55">
        <v>26</v>
      </c>
      <c r="G53" s="53"/>
      <c r="K53" s="60"/>
    </row>
    <row r="54" ht="23.25" customHeight="1" spans="1:11">
      <c r="A54" s="45"/>
      <c r="B54" s="45"/>
      <c r="C54" s="45" t="s">
        <v>94</v>
      </c>
      <c r="D54" s="54" t="s">
        <v>139</v>
      </c>
      <c r="E54" s="55">
        <v>40</v>
      </c>
      <c r="G54" s="53"/>
      <c r="K54" s="60"/>
    </row>
    <row r="55" ht="23.25" customHeight="1" spans="1:11">
      <c r="A55" s="45"/>
      <c r="B55" s="45" t="s">
        <v>96</v>
      </c>
      <c r="C55" s="45"/>
      <c r="D55" s="54" t="s">
        <v>140</v>
      </c>
      <c r="E55" s="23">
        <f>E57+E56</f>
        <v>134</v>
      </c>
      <c r="G55" s="53"/>
      <c r="K55" s="60"/>
    </row>
    <row r="56" ht="23.25" customHeight="1" spans="1:11">
      <c r="A56" s="45"/>
      <c r="B56" s="45"/>
      <c r="C56" s="45" t="s">
        <v>96</v>
      </c>
      <c r="D56" s="54" t="s">
        <v>141</v>
      </c>
      <c r="E56" s="55">
        <v>100</v>
      </c>
      <c r="G56" s="53"/>
      <c r="K56" s="60"/>
    </row>
    <row r="57" ht="23.25" customHeight="1" spans="1:11">
      <c r="A57" s="45"/>
      <c r="B57" s="45"/>
      <c r="C57" s="45" t="s">
        <v>100</v>
      </c>
      <c r="D57" s="54" t="s">
        <v>142</v>
      </c>
      <c r="E57" s="55">
        <v>34</v>
      </c>
      <c r="G57" s="53"/>
      <c r="K57" s="60"/>
    </row>
    <row r="58" ht="23.25" customHeight="1" spans="1:11">
      <c r="A58" s="45"/>
      <c r="B58" s="45" t="s">
        <v>94</v>
      </c>
      <c r="C58" s="45"/>
      <c r="D58" s="54" t="s">
        <v>143</v>
      </c>
      <c r="E58" s="23">
        <f>E59</f>
        <v>14</v>
      </c>
      <c r="G58" s="53"/>
      <c r="K58" s="60"/>
    </row>
    <row r="59" ht="23.25" customHeight="1" spans="1:11">
      <c r="A59" s="45"/>
      <c r="B59" s="45"/>
      <c r="C59" s="45" t="s">
        <v>91</v>
      </c>
      <c r="D59" s="58" t="s">
        <v>144</v>
      </c>
      <c r="E59" s="59">
        <v>14</v>
      </c>
      <c r="G59" s="53"/>
      <c r="K59" s="60"/>
    </row>
    <row r="60" ht="23.25" customHeight="1" spans="1:11">
      <c r="A60" s="45"/>
      <c r="B60" s="45" t="s">
        <v>104</v>
      </c>
      <c r="C60" s="45"/>
      <c r="D60" s="58" t="s">
        <v>145</v>
      </c>
      <c r="E60" s="23">
        <f>E61+E62</f>
        <v>154</v>
      </c>
      <c r="G60" s="53"/>
      <c r="K60" s="60"/>
    </row>
    <row r="61" ht="23.25" customHeight="1" spans="1:11">
      <c r="A61" s="45"/>
      <c r="B61" s="45"/>
      <c r="C61" s="45" t="s">
        <v>88</v>
      </c>
      <c r="D61" s="58" t="s">
        <v>146</v>
      </c>
      <c r="E61" s="59">
        <v>4</v>
      </c>
      <c r="G61" s="53"/>
      <c r="K61" s="60"/>
    </row>
    <row r="62" ht="23.25" customHeight="1" spans="1:11">
      <c r="A62" s="45"/>
      <c r="B62" s="45"/>
      <c r="C62" s="45" t="s">
        <v>112</v>
      </c>
      <c r="D62" s="58" t="s">
        <v>147</v>
      </c>
      <c r="E62" s="59">
        <v>150</v>
      </c>
      <c r="G62" s="53"/>
      <c r="K62" s="60"/>
    </row>
    <row r="63" ht="23.25" customHeight="1" spans="1:11">
      <c r="A63" s="45"/>
      <c r="B63" s="45">
        <v>11</v>
      </c>
      <c r="C63" s="45"/>
      <c r="D63" s="58" t="s">
        <v>148</v>
      </c>
      <c r="E63" s="23">
        <f t="shared" ref="E63:E67" si="4">E64</f>
        <v>8</v>
      </c>
      <c r="G63" s="53"/>
      <c r="K63" s="60"/>
    </row>
    <row r="64" ht="23.25" customHeight="1" spans="1:11">
      <c r="A64" s="45"/>
      <c r="B64" s="45"/>
      <c r="C64" s="45" t="s">
        <v>98</v>
      </c>
      <c r="D64" s="58" t="s">
        <v>149</v>
      </c>
      <c r="E64" s="59">
        <v>8</v>
      </c>
      <c r="G64" s="53"/>
      <c r="K64" s="60"/>
    </row>
    <row r="65" ht="23.25" customHeight="1" spans="1:11">
      <c r="A65" s="45"/>
      <c r="B65" s="45" t="s">
        <v>150</v>
      </c>
      <c r="C65" s="45"/>
      <c r="D65" s="58" t="s">
        <v>151</v>
      </c>
      <c r="E65" s="23">
        <f t="shared" si="4"/>
        <v>20</v>
      </c>
      <c r="G65" s="53"/>
      <c r="K65" s="60"/>
    </row>
    <row r="66" ht="23.25" customHeight="1" spans="1:11">
      <c r="A66" s="45"/>
      <c r="B66" s="45"/>
      <c r="C66" s="45" t="s">
        <v>86</v>
      </c>
      <c r="D66" s="58" t="s">
        <v>152</v>
      </c>
      <c r="E66" s="59">
        <v>20</v>
      </c>
      <c r="G66" s="53"/>
      <c r="K66" s="60"/>
    </row>
    <row r="67" ht="23.25" customHeight="1" spans="1:11">
      <c r="A67" s="45"/>
      <c r="B67" s="45" t="s">
        <v>153</v>
      </c>
      <c r="C67" s="45"/>
      <c r="D67" s="58" t="s">
        <v>154</v>
      </c>
      <c r="E67" s="23">
        <f t="shared" si="4"/>
        <v>2</v>
      </c>
      <c r="G67" s="53"/>
      <c r="K67" s="60"/>
    </row>
    <row r="68" ht="23.25" customHeight="1" spans="1:11">
      <c r="A68" s="45"/>
      <c r="B68" s="45"/>
      <c r="C68" s="45" t="s">
        <v>88</v>
      </c>
      <c r="D68" s="58" t="s">
        <v>155</v>
      </c>
      <c r="E68" s="59">
        <v>2</v>
      </c>
      <c r="G68" s="53"/>
      <c r="K68" s="60"/>
    </row>
    <row r="69" ht="23.25" customHeight="1" spans="1:11">
      <c r="A69" s="45"/>
      <c r="B69" s="45">
        <v>25</v>
      </c>
      <c r="C69" s="45"/>
      <c r="D69" s="54" t="s">
        <v>156</v>
      </c>
      <c r="E69" s="23">
        <f t="shared" ref="E69:E74" si="5">E70</f>
        <v>25</v>
      </c>
      <c r="G69" s="53"/>
      <c r="K69" s="60"/>
    </row>
    <row r="70" ht="23.25" customHeight="1" spans="1:11">
      <c r="A70" s="45"/>
      <c r="B70" s="45"/>
      <c r="C70" s="45" t="s">
        <v>88</v>
      </c>
      <c r="D70" s="54" t="s">
        <v>157</v>
      </c>
      <c r="E70" s="55">
        <v>25</v>
      </c>
      <c r="G70" s="53"/>
      <c r="K70" s="60"/>
    </row>
    <row r="71" ht="23.25" customHeight="1" spans="1:11">
      <c r="A71" s="45"/>
      <c r="B71" s="45" t="s">
        <v>158</v>
      </c>
      <c r="C71" s="45"/>
      <c r="D71" s="54" t="s">
        <v>159</v>
      </c>
      <c r="E71" s="23">
        <f t="shared" si="5"/>
        <v>600</v>
      </c>
      <c r="G71" s="53"/>
      <c r="K71" s="60"/>
    </row>
    <row r="72" ht="23.25" customHeight="1" spans="1:11">
      <c r="A72" s="45"/>
      <c r="B72" s="45"/>
      <c r="C72" s="45" t="s">
        <v>88</v>
      </c>
      <c r="D72" s="54" t="s">
        <v>160</v>
      </c>
      <c r="E72" s="55">
        <v>600</v>
      </c>
      <c r="G72" s="53"/>
      <c r="K72" s="60"/>
    </row>
    <row r="73" ht="23.25" customHeight="1" spans="1:11">
      <c r="A73" s="45">
        <v>210</v>
      </c>
      <c r="B73" s="45"/>
      <c r="C73" s="45"/>
      <c r="D73" s="54" t="s">
        <v>161</v>
      </c>
      <c r="E73" s="23">
        <f>E74+E76+E78+E80</f>
        <v>340</v>
      </c>
      <c r="G73" s="53"/>
      <c r="K73" s="60"/>
    </row>
    <row r="74" ht="23.25" customHeight="1" spans="1:11">
      <c r="A74" s="45"/>
      <c r="B74" s="45" t="s">
        <v>86</v>
      </c>
      <c r="C74" s="45"/>
      <c r="D74" s="54" t="s">
        <v>162</v>
      </c>
      <c r="E74" s="23">
        <f t="shared" si="5"/>
        <v>72</v>
      </c>
      <c r="G74" s="53"/>
      <c r="K74" s="60"/>
    </row>
    <row r="75" ht="23.25" customHeight="1" spans="1:11">
      <c r="A75" s="45"/>
      <c r="B75" s="45"/>
      <c r="C75" s="45" t="s">
        <v>88</v>
      </c>
      <c r="D75" s="54" t="s">
        <v>89</v>
      </c>
      <c r="E75" s="55">
        <v>72</v>
      </c>
      <c r="G75" s="53"/>
      <c r="K75" s="60"/>
    </row>
    <row r="76" ht="23.25" customHeight="1" spans="1:11">
      <c r="A76" s="45"/>
      <c r="B76" s="45" t="s">
        <v>91</v>
      </c>
      <c r="C76" s="45"/>
      <c r="D76" s="54" t="s">
        <v>163</v>
      </c>
      <c r="E76" s="23">
        <f>E77</f>
        <v>130</v>
      </c>
      <c r="G76" s="53"/>
      <c r="K76" s="60"/>
    </row>
    <row r="77" ht="23.25" customHeight="1" spans="1:11">
      <c r="A77" s="45"/>
      <c r="B77" s="45"/>
      <c r="C77" s="45" t="s">
        <v>88</v>
      </c>
      <c r="D77" s="54" t="s">
        <v>164</v>
      </c>
      <c r="E77" s="55">
        <v>130</v>
      </c>
      <c r="G77" s="53"/>
      <c r="K77" s="60"/>
    </row>
    <row r="78" ht="23.25" customHeight="1" spans="1:11">
      <c r="A78" s="45"/>
      <c r="B78" s="45" t="s">
        <v>98</v>
      </c>
      <c r="C78" s="45"/>
      <c r="D78" s="54" t="s">
        <v>165</v>
      </c>
      <c r="E78" s="23">
        <f>E79</f>
        <v>45</v>
      </c>
      <c r="G78" s="53"/>
      <c r="K78" s="60"/>
    </row>
    <row r="79" ht="23.25" customHeight="1" spans="1:11">
      <c r="A79" s="45"/>
      <c r="B79" s="45"/>
      <c r="C79" s="45" t="s">
        <v>166</v>
      </c>
      <c r="D79" s="58" t="s">
        <v>167</v>
      </c>
      <c r="E79" s="59">
        <v>45</v>
      </c>
      <c r="G79" s="53"/>
      <c r="K79" s="60"/>
    </row>
    <row r="80" ht="23.25" customHeight="1" spans="1:11">
      <c r="A80" s="45"/>
      <c r="B80" s="45" t="s">
        <v>168</v>
      </c>
      <c r="C80" s="45"/>
      <c r="D80" s="54" t="s">
        <v>169</v>
      </c>
      <c r="E80" s="23">
        <f>E81+E82</f>
        <v>93</v>
      </c>
      <c r="G80" s="53"/>
      <c r="K80" s="60"/>
    </row>
    <row r="81" ht="23.25" customHeight="1" spans="1:11">
      <c r="A81" s="45"/>
      <c r="B81" s="45"/>
      <c r="C81" s="45" t="s">
        <v>86</v>
      </c>
      <c r="D81" s="58" t="s">
        <v>170</v>
      </c>
      <c r="E81" s="59">
        <v>63</v>
      </c>
      <c r="G81" s="53"/>
      <c r="K81" s="60"/>
    </row>
    <row r="82" s="31" customFormat="1" ht="23.25" customHeight="1" spans="1:11">
      <c r="A82" s="45"/>
      <c r="B82" s="45"/>
      <c r="C82" s="45" t="s">
        <v>91</v>
      </c>
      <c r="D82" s="58" t="s">
        <v>171</v>
      </c>
      <c r="E82" s="59">
        <v>30</v>
      </c>
      <c r="F82" s="36"/>
      <c r="G82" s="53"/>
      <c r="K82" s="60"/>
    </row>
    <row r="83" ht="23.25" customHeight="1" spans="1:11">
      <c r="A83" s="45">
        <v>211</v>
      </c>
      <c r="B83" s="45"/>
      <c r="C83" s="45"/>
      <c r="D83" s="54" t="s">
        <v>172</v>
      </c>
      <c r="E83" s="23">
        <f>E84+E88+E90+E86</f>
        <v>1648</v>
      </c>
      <c r="G83" s="53"/>
      <c r="K83" s="60"/>
    </row>
    <row r="84" ht="23.25" customHeight="1" spans="1:11">
      <c r="A84" s="45"/>
      <c r="B84" s="45" t="s">
        <v>86</v>
      </c>
      <c r="C84" s="45"/>
      <c r="D84" s="54" t="s">
        <v>173</v>
      </c>
      <c r="E84" s="23">
        <f t="shared" ref="E84:E88" si="6">E85</f>
        <v>48</v>
      </c>
      <c r="G84" s="53"/>
      <c r="K84" s="60"/>
    </row>
    <row r="85" ht="23.25" customHeight="1" spans="1:11">
      <c r="A85" s="45"/>
      <c r="B85" s="45"/>
      <c r="C85" s="45" t="s">
        <v>131</v>
      </c>
      <c r="D85" s="54" t="s">
        <v>174</v>
      </c>
      <c r="E85" s="55">
        <v>48</v>
      </c>
      <c r="G85" s="53"/>
      <c r="K85" s="60"/>
    </row>
    <row r="86" ht="23.25" customHeight="1" spans="1:11">
      <c r="A86" s="45"/>
      <c r="B86" s="45" t="s">
        <v>88</v>
      </c>
      <c r="C86" s="45"/>
      <c r="D86" s="54" t="s">
        <v>175</v>
      </c>
      <c r="E86" s="55">
        <f t="shared" si="6"/>
        <v>4</v>
      </c>
      <c r="G86" s="53"/>
      <c r="K86" s="60"/>
    </row>
    <row r="87" ht="23.25" customHeight="1" spans="1:11">
      <c r="A87" s="45"/>
      <c r="B87" s="45"/>
      <c r="C87" s="45" t="s">
        <v>112</v>
      </c>
      <c r="D87" s="54" t="s">
        <v>176</v>
      </c>
      <c r="E87" s="55">
        <v>4</v>
      </c>
      <c r="G87" s="53"/>
      <c r="K87" s="60"/>
    </row>
    <row r="88" ht="23.25" customHeight="1" spans="1:11">
      <c r="A88" s="45"/>
      <c r="B88" s="45" t="s">
        <v>91</v>
      </c>
      <c r="C88" s="45"/>
      <c r="D88" s="54" t="s">
        <v>177</v>
      </c>
      <c r="E88" s="23">
        <f t="shared" si="6"/>
        <v>1050</v>
      </c>
      <c r="G88" s="53"/>
      <c r="K88" s="60"/>
    </row>
    <row r="89" ht="23.25" customHeight="1" spans="1:11">
      <c r="A89" s="45"/>
      <c r="B89" s="45"/>
      <c r="C89" s="45" t="s">
        <v>88</v>
      </c>
      <c r="D89" s="54" t="s">
        <v>178</v>
      </c>
      <c r="E89" s="55">
        <v>1050</v>
      </c>
      <c r="G89" s="53"/>
      <c r="K89" s="60"/>
    </row>
    <row r="90" s="31" customFormat="1" ht="23.25" customHeight="1" spans="1:11">
      <c r="A90" s="45"/>
      <c r="B90" s="45" t="s">
        <v>168</v>
      </c>
      <c r="C90" s="45"/>
      <c r="D90" s="54" t="s">
        <v>179</v>
      </c>
      <c r="E90" s="23">
        <f>E91</f>
        <v>546</v>
      </c>
      <c r="F90" s="36"/>
      <c r="G90" s="53"/>
      <c r="K90" s="60"/>
    </row>
    <row r="91" s="31" customFormat="1" ht="23.25" customHeight="1" spans="1:11">
      <c r="A91" s="45"/>
      <c r="B91" s="45"/>
      <c r="C91" s="45" t="s">
        <v>86</v>
      </c>
      <c r="D91" s="54" t="s">
        <v>180</v>
      </c>
      <c r="E91" s="55">
        <v>546</v>
      </c>
      <c r="F91" s="36"/>
      <c r="G91" s="53"/>
      <c r="K91" s="60"/>
    </row>
    <row r="92" ht="23.25" customHeight="1" spans="1:11">
      <c r="A92" s="45">
        <v>212</v>
      </c>
      <c r="B92" s="45"/>
      <c r="C92" s="45"/>
      <c r="D92" s="54" t="s">
        <v>181</v>
      </c>
      <c r="E92" s="23">
        <f>E93+E96+E99</f>
        <v>7128</v>
      </c>
      <c r="G92" s="53"/>
      <c r="K92" s="60"/>
    </row>
    <row r="93" ht="23.25" customHeight="1" spans="1:11">
      <c r="A93" s="45"/>
      <c r="B93" s="45" t="s">
        <v>86</v>
      </c>
      <c r="C93" s="45"/>
      <c r="D93" s="54" t="s">
        <v>182</v>
      </c>
      <c r="E93" s="23">
        <f>E94+E95</f>
        <v>2639</v>
      </c>
      <c r="G93" s="53"/>
      <c r="K93" s="60"/>
    </row>
    <row r="94" ht="23.25" customHeight="1" spans="1:11">
      <c r="A94" s="45"/>
      <c r="B94" s="45"/>
      <c r="C94" s="45" t="s">
        <v>131</v>
      </c>
      <c r="D94" s="54" t="s">
        <v>183</v>
      </c>
      <c r="E94" s="55">
        <v>66</v>
      </c>
      <c r="G94" s="53"/>
      <c r="K94" s="60"/>
    </row>
    <row r="95" ht="23.25" customHeight="1" spans="1:11">
      <c r="A95" s="45"/>
      <c r="B95" s="45"/>
      <c r="C95" s="45">
        <v>99</v>
      </c>
      <c r="D95" s="54" t="s">
        <v>184</v>
      </c>
      <c r="E95" s="55">
        <f>573+2000</f>
        <v>2573</v>
      </c>
      <c r="G95" s="53"/>
      <c r="H95" s="62"/>
      <c r="K95" s="60"/>
    </row>
    <row r="96" ht="23.25" customHeight="1" spans="1:11">
      <c r="A96" s="45"/>
      <c r="B96" s="45" t="s">
        <v>91</v>
      </c>
      <c r="C96" s="45"/>
      <c r="D96" s="54" t="s">
        <v>185</v>
      </c>
      <c r="E96" s="23">
        <f>E97+E98</f>
        <v>2924</v>
      </c>
      <c r="G96" s="53"/>
      <c r="H96" s="62"/>
      <c r="K96" s="60"/>
    </row>
    <row r="97" ht="23.25" customHeight="1" spans="1:11">
      <c r="A97" s="45"/>
      <c r="B97" s="45"/>
      <c r="C97" s="45" t="s">
        <v>91</v>
      </c>
      <c r="D97" s="58" t="s">
        <v>186</v>
      </c>
      <c r="E97" s="59">
        <v>1000</v>
      </c>
      <c r="G97" s="53"/>
      <c r="K97" s="60"/>
    </row>
    <row r="98" ht="23.25" customHeight="1" spans="1:11">
      <c r="A98" s="45"/>
      <c r="B98" s="45"/>
      <c r="C98" s="45">
        <v>99</v>
      </c>
      <c r="D98" s="54" t="s">
        <v>187</v>
      </c>
      <c r="E98" s="55">
        <v>1924</v>
      </c>
      <c r="G98" s="53"/>
      <c r="H98" s="63"/>
      <c r="K98" s="60"/>
    </row>
    <row r="99" ht="23.25" customHeight="1" spans="1:11">
      <c r="A99" s="45"/>
      <c r="B99" s="45" t="s">
        <v>96</v>
      </c>
      <c r="C99" s="45"/>
      <c r="D99" s="54" t="s">
        <v>188</v>
      </c>
      <c r="E99" s="23">
        <f>E100</f>
        <v>1565</v>
      </c>
      <c r="G99" s="53"/>
      <c r="H99" s="63"/>
      <c r="K99" s="60"/>
    </row>
    <row r="100" ht="23.25" customHeight="1" spans="1:11">
      <c r="A100" s="45"/>
      <c r="B100" s="45"/>
      <c r="C100" s="45" t="s">
        <v>86</v>
      </c>
      <c r="D100" s="54" t="s">
        <v>189</v>
      </c>
      <c r="E100" s="55">
        <v>1565</v>
      </c>
      <c r="G100" s="53"/>
      <c r="K100" s="60"/>
    </row>
    <row r="101" ht="23.25" customHeight="1" spans="1:11">
      <c r="A101" s="45">
        <v>213</v>
      </c>
      <c r="B101" s="45"/>
      <c r="C101" s="45"/>
      <c r="D101" s="54" t="s">
        <v>190</v>
      </c>
      <c r="E101" s="23">
        <f>E102+E107+E109+E111+E105</f>
        <v>727</v>
      </c>
      <c r="G101" s="53"/>
      <c r="K101" s="60"/>
    </row>
    <row r="102" ht="23.25" customHeight="1" spans="1:11">
      <c r="A102" s="45"/>
      <c r="B102" s="45" t="s">
        <v>86</v>
      </c>
      <c r="C102" s="45"/>
      <c r="D102" s="54" t="s">
        <v>191</v>
      </c>
      <c r="E102" s="23">
        <f>E103+E104</f>
        <v>56</v>
      </c>
      <c r="G102" s="53"/>
      <c r="K102" s="60"/>
    </row>
    <row r="103" ht="23.25" customHeight="1" spans="1:11">
      <c r="A103" s="45"/>
      <c r="B103" s="45"/>
      <c r="C103" s="45" t="s">
        <v>94</v>
      </c>
      <c r="D103" s="54" t="s">
        <v>192</v>
      </c>
      <c r="E103" s="55">
        <v>50</v>
      </c>
      <c r="G103" s="53"/>
      <c r="K103" s="60"/>
    </row>
    <row r="104" ht="23.25" customHeight="1" spans="1:11">
      <c r="A104" s="45"/>
      <c r="B104" s="45"/>
      <c r="C104" s="45" t="s">
        <v>193</v>
      </c>
      <c r="D104" s="54" t="s">
        <v>194</v>
      </c>
      <c r="E104" s="55">
        <v>6</v>
      </c>
      <c r="G104" s="53"/>
      <c r="K104" s="60"/>
    </row>
    <row r="105" ht="23.25" customHeight="1" spans="1:11">
      <c r="A105" s="45"/>
      <c r="B105" s="45" t="s">
        <v>88</v>
      </c>
      <c r="C105" s="45"/>
      <c r="D105" s="54" t="s">
        <v>195</v>
      </c>
      <c r="E105" s="23">
        <f t="shared" ref="E105:E109" si="7">E106</f>
        <v>12</v>
      </c>
      <c r="G105" s="53"/>
      <c r="K105" s="60"/>
    </row>
    <row r="106" ht="23.25" customHeight="1" spans="1:11">
      <c r="A106" s="45"/>
      <c r="B106" s="45"/>
      <c r="C106" s="45" t="s">
        <v>196</v>
      </c>
      <c r="D106" s="54" t="s">
        <v>197</v>
      </c>
      <c r="E106" s="55">
        <v>12</v>
      </c>
      <c r="G106" s="53"/>
      <c r="K106" s="60"/>
    </row>
    <row r="107" ht="23.25" customHeight="1" spans="1:11">
      <c r="A107" s="45"/>
      <c r="B107" s="45" t="s">
        <v>91</v>
      </c>
      <c r="C107" s="45"/>
      <c r="D107" s="54" t="s">
        <v>198</v>
      </c>
      <c r="E107" s="23">
        <f t="shared" si="7"/>
        <v>46</v>
      </c>
      <c r="G107" s="53"/>
      <c r="K107" s="60"/>
    </row>
    <row r="108" ht="23.25" customHeight="1" spans="1:11">
      <c r="A108" s="45"/>
      <c r="B108" s="45"/>
      <c r="C108" s="45" t="s">
        <v>199</v>
      </c>
      <c r="D108" s="54" t="s">
        <v>200</v>
      </c>
      <c r="E108" s="55">
        <v>46</v>
      </c>
      <c r="G108" s="53"/>
      <c r="K108" s="60"/>
    </row>
    <row r="109" ht="23.25" customHeight="1" spans="1:11">
      <c r="A109" s="45"/>
      <c r="B109" s="45" t="s">
        <v>96</v>
      </c>
      <c r="C109" s="45"/>
      <c r="D109" s="54" t="s">
        <v>201</v>
      </c>
      <c r="E109" s="23">
        <f t="shared" si="7"/>
        <v>92</v>
      </c>
      <c r="G109" s="53"/>
      <c r="K109" s="60"/>
    </row>
    <row r="110" ht="23.25" customHeight="1" spans="1:11">
      <c r="A110" s="45"/>
      <c r="B110" s="45"/>
      <c r="C110" s="45" t="s">
        <v>100</v>
      </c>
      <c r="D110" s="54" t="s">
        <v>202</v>
      </c>
      <c r="E110" s="55">
        <v>92</v>
      </c>
      <c r="G110" s="53"/>
      <c r="K110" s="60"/>
    </row>
    <row r="111" ht="23.25" customHeight="1" spans="1:11">
      <c r="A111" s="45"/>
      <c r="B111" s="45" t="s">
        <v>98</v>
      </c>
      <c r="C111" s="45"/>
      <c r="D111" s="54" t="s">
        <v>203</v>
      </c>
      <c r="E111" s="23">
        <f t="shared" ref="E111:E116" si="8">E112</f>
        <v>521</v>
      </c>
      <c r="G111" s="53"/>
      <c r="K111" s="60"/>
    </row>
    <row r="112" ht="23.25" customHeight="1" spans="1:11">
      <c r="A112" s="45"/>
      <c r="B112" s="45"/>
      <c r="C112" s="45" t="s">
        <v>96</v>
      </c>
      <c r="D112" s="54" t="s">
        <v>204</v>
      </c>
      <c r="E112" s="55">
        <v>521</v>
      </c>
      <c r="G112" s="53"/>
      <c r="K112" s="60"/>
    </row>
    <row r="113" ht="23.25" customHeight="1" spans="1:11">
      <c r="A113" s="45">
        <v>215</v>
      </c>
      <c r="B113" s="45"/>
      <c r="C113" s="45"/>
      <c r="D113" s="54" t="s">
        <v>205</v>
      </c>
      <c r="E113" s="23">
        <f>+E114+E116</f>
        <v>16088</v>
      </c>
      <c r="G113" s="53"/>
      <c r="K113" s="60"/>
    </row>
    <row r="114" ht="23.25" customHeight="1" spans="1:11">
      <c r="A114" s="45"/>
      <c r="B114" s="45" t="s">
        <v>94</v>
      </c>
      <c r="C114" s="45"/>
      <c r="D114" s="54" t="s">
        <v>206</v>
      </c>
      <c r="E114" s="23">
        <f t="shared" si="8"/>
        <v>13030</v>
      </c>
      <c r="G114" s="53"/>
      <c r="K114" s="60"/>
    </row>
    <row r="115" ht="23.25" customHeight="1" spans="1:11">
      <c r="A115" s="45"/>
      <c r="B115" s="45"/>
      <c r="C115" s="45" t="s">
        <v>96</v>
      </c>
      <c r="D115" s="58" t="s">
        <v>207</v>
      </c>
      <c r="E115" s="59">
        <f>30+13000</f>
        <v>13030</v>
      </c>
      <c r="G115" s="53"/>
      <c r="K115" s="60"/>
    </row>
    <row r="116" ht="23.25" customHeight="1" spans="1:11">
      <c r="A116" s="45"/>
      <c r="B116" s="45" t="s">
        <v>112</v>
      </c>
      <c r="C116" s="45"/>
      <c r="D116" s="54" t="s">
        <v>208</v>
      </c>
      <c r="E116" s="23">
        <f t="shared" si="8"/>
        <v>3058</v>
      </c>
      <c r="G116" s="53"/>
      <c r="K116" s="60"/>
    </row>
    <row r="117" ht="23.25" customHeight="1" spans="1:11">
      <c r="A117" s="64"/>
      <c r="B117" s="64"/>
      <c r="C117" s="65" t="s">
        <v>112</v>
      </c>
      <c r="D117" s="66" t="s">
        <v>209</v>
      </c>
      <c r="E117" s="23">
        <v>3058</v>
      </c>
      <c r="G117" s="53"/>
      <c r="K117" s="60"/>
    </row>
    <row r="118" ht="23.25" customHeight="1" spans="1:11">
      <c r="A118" s="45" t="s">
        <v>210</v>
      </c>
      <c r="B118" s="45"/>
      <c r="C118" s="45"/>
      <c r="D118" s="54" t="s">
        <v>211</v>
      </c>
      <c r="E118" s="23">
        <f>E119+E121</f>
        <v>510</v>
      </c>
      <c r="G118" s="53"/>
      <c r="K118" s="60"/>
    </row>
    <row r="119" ht="23.25" customHeight="1" spans="1:11">
      <c r="A119" s="66"/>
      <c r="B119" s="67" t="s">
        <v>88</v>
      </c>
      <c r="C119" s="67"/>
      <c r="D119" s="66" t="s">
        <v>212</v>
      </c>
      <c r="E119" s="23">
        <f>E120</f>
        <v>10</v>
      </c>
      <c r="G119" s="53"/>
      <c r="K119" s="60"/>
    </row>
    <row r="120" ht="23.25" customHeight="1" spans="1:11">
      <c r="A120" s="66"/>
      <c r="B120" s="66"/>
      <c r="C120" s="67" t="s">
        <v>112</v>
      </c>
      <c r="D120" s="66" t="s">
        <v>213</v>
      </c>
      <c r="E120" s="23">
        <v>10</v>
      </c>
      <c r="G120" s="53"/>
      <c r="K120" s="60"/>
    </row>
    <row r="121" s="31" customFormat="1" ht="23.25" customHeight="1" spans="1:11">
      <c r="A121" s="66"/>
      <c r="B121" s="67" t="s">
        <v>91</v>
      </c>
      <c r="C121" s="67"/>
      <c r="D121" s="66" t="s">
        <v>214</v>
      </c>
      <c r="E121" s="23">
        <f>E122</f>
        <v>500</v>
      </c>
      <c r="F121" s="36"/>
      <c r="G121" s="53"/>
      <c r="K121" s="60"/>
    </row>
    <row r="122" s="31" customFormat="1" ht="23.25" customHeight="1" spans="1:11">
      <c r="A122" s="66"/>
      <c r="B122" s="66"/>
      <c r="C122" s="67">
        <v>99</v>
      </c>
      <c r="D122" s="66" t="s">
        <v>215</v>
      </c>
      <c r="E122" s="23">
        <v>500</v>
      </c>
      <c r="F122" s="36"/>
      <c r="G122" s="53"/>
      <c r="K122" s="60"/>
    </row>
    <row r="123" ht="23.25" customHeight="1" spans="1:11">
      <c r="A123" s="45">
        <v>220</v>
      </c>
      <c r="B123" s="45"/>
      <c r="C123" s="45"/>
      <c r="D123" s="54" t="s">
        <v>216</v>
      </c>
      <c r="E123" s="23">
        <f>E124+E127</f>
        <v>1140</v>
      </c>
      <c r="G123" s="53"/>
      <c r="K123" s="60"/>
    </row>
    <row r="124" ht="23.25" customHeight="1" spans="1:11">
      <c r="A124" s="45"/>
      <c r="B124" s="45" t="s">
        <v>86</v>
      </c>
      <c r="C124" s="45"/>
      <c r="D124" s="54" t="s">
        <v>217</v>
      </c>
      <c r="E124" s="23">
        <f>E126+E125</f>
        <v>1140</v>
      </c>
      <c r="G124" s="53"/>
      <c r="K124" s="60"/>
    </row>
    <row r="125" ht="23.25" customHeight="1" spans="1:11">
      <c r="A125" s="45"/>
      <c r="B125" s="45"/>
      <c r="C125" s="45" t="s">
        <v>131</v>
      </c>
      <c r="D125" s="54" t="s">
        <v>218</v>
      </c>
      <c r="E125" s="55">
        <v>1102</v>
      </c>
      <c r="G125" s="53"/>
      <c r="K125" s="60"/>
    </row>
    <row r="126" ht="23.25" customHeight="1" spans="1:11">
      <c r="A126" s="45"/>
      <c r="B126" s="45"/>
      <c r="C126" s="45" t="s">
        <v>100</v>
      </c>
      <c r="D126" s="54" t="s">
        <v>219</v>
      </c>
      <c r="E126" s="55">
        <v>38</v>
      </c>
      <c r="G126" s="53"/>
      <c r="K126" s="60"/>
    </row>
    <row r="127" s="31" customFormat="1" ht="23.25" customHeight="1" spans="1:11">
      <c r="A127" s="45"/>
      <c r="B127" s="45" t="s">
        <v>96</v>
      </c>
      <c r="C127" s="45"/>
      <c r="D127" s="54" t="s">
        <v>220</v>
      </c>
      <c r="E127" s="23">
        <f t="shared" ref="E127:E132" si="9">E128</f>
        <v>0</v>
      </c>
      <c r="F127" s="36"/>
      <c r="G127" s="53"/>
      <c r="K127" s="60"/>
    </row>
    <row r="128" s="31" customFormat="1" ht="23.25" customHeight="1" spans="1:11">
      <c r="A128" s="45"/>
      <c r="B128" s="45"/>
      <c r="C128" s="45" t="s">
        <v>221</v>
      </c>
      <c r="D128" s="54" t="s">
        <v>222</v>
      </c>
      <c r="E128" s="55">
        <v>0</v>
      </c>
      <c r="F128" s="36"/>
      <c r="G128" s="53"/>
      <c r="K128" s="60"/>
    </row>
    <row r="129" ht="23.25" customHeight="1" spans="1:11">
      <c r="A129" s="45">
        <v>221</v>
      </c>
      <c r="B129" s="45"/>
      <c r="C129" s="45"/>
      <c r="D129" s="54" t="s">
        <v>223</v>
      </c>
      <c r="E129" s="23">
        <f>E130+E132</f>
        <v>3247</v>
      </c>
      <c r="G129" s="53"/>
      <c r="K129" s="60"/>
    </row>
    <row r="130" ht="23.25" customHeight="1" spans="1:11">
      <c r="A130" s="45"/>
      <c r="B130" s="45" t="s">
        <v>86</v>
      </c>
      <c r="C130" s="45"/>
      <c r="D130" s="54" t="s">
        <v>224</v>
      </c>
      <c r="E130" s="23">
        <f t="shared" si="9"/>
        <v>3007</v>
      </c>
      <c r="G130" s="53"/>
      <c r="K130" s="60"/>
    </row>
    <row r="131" ht="23.25" customHeight="1" spans="1:11">
      <c r="A131" s="45"/>
      <c r="B131" s="45"/>
      <c r="C131" s="45" t="s">
        <v>91</v>
      </c>
      <c r="D131" s="54" t="s">
        <v>225</v>
      </c>
      <c r="E131" s="55">
        <f>3000+7</f>
        <v>3007</v>
      </c>
      <c r="G131" s="53"/>
      <c r="K131" s="60"/>
    </row>
    <row r="132" ht="23.25" customHeight="1" spans="1:11">
      <c r="A132" s="45"/>
      <c r="B132" s="45" t="s">
        <v>88</v>
      </c>
      <c r="C132" s="45"/>
      <c r="D132" s="54" t="s">
        <v>226</v>
      </c>
      <c r="E132" s="23">
        <f t="shared" si="9"/>
        <v>240</v>
      </c>
      <c r="G132" s="53"/>
      <c r="K132" s="60"/>
    </row>
    <row r="133" ht="23.25" customHeight="1" spans="1:11">
      <c r="A133" s="45"/>
      <c r="B133" s="45"/>
      <c r="C133" s="45" t="s">
        <v>86</v>
      </c>
      <c r="D133" s="54" t="s">
        <v>227</v>
      </c>
      <c r="E133" s="55">
        <v>240</v>
      </c>
      <c r="G133" s="53"/>
      <c r="K133" s="60"/>
    </row>
    <row r="134" ht="23.25" customHeight="1" spans="1:11">
      <c r="A134" s="45" t="s">
        <v>228</v>
      </c>
      <c r="B134" s="45"/>
      <c r="C134" s="45"/>
      <c r="D134" s="54" t="s">
        <v>229</v>
      </c>
      <c r="E134" s="23">
        <f>E135+E139</f>
        <v>954</v>
      </c>
      <c r="G134" s="53"/>
      <c r="K134" s="60"/>
    </row>
    <row r="135" ht="23.25" customHeight="1" spans="1:11">
      <c r="A135" s="45"/>
      <c r="B135" s="45" t="s">
        <v>86</v>
      </c>
      <c r="C135" s="45"/>
      <c r="D135" s="54" t="s">
        <v>230</v>
      </c>
      <c r="E135" s="23">
        <f>E136+E137+E138</f>
        <v>671</v>
      </c>
      <c r="G135" s="53"/>
      <c r="K135" s="60"/>
    </row>
    <row r="136" ht="23.25" customHeight="1" spans="1:11">
      <c r="A136" s="45"/>
      <c r="B136" s="45"/>
      <c r="C136" s="45" t="s">
        <v>100</v>
      </c>
      <c r="D136" s="54" t="s">
        <v>231</v>
      </c>
      <c r="E136" s="55">
        <v>562</v>
      </c>
      <c r="G136" s="53"/>
      <c r="K136" s="60"/>
    </row>
    <row r="137" ht="23.25" customHeight="1" spans="1:11">
      <c r="A137" s="45"/>
      <c r="B137" s="45"/>
      <c r="C137" s="45" t="s">
        <v>221</v>
      </c>
      <c r="D137" s="54" t="s">
        <v>232</v>
      </c>
      <c r="E137" s="55">
        <v>100</v>
      </c>
      <c r="G137" s="53"/>
      <c r="K137" s="60"/>
    </row>
    <row r="138" ht="23.25" customHeight="1" spans="1:11">
      <c r="A138" s="45"/>
      <c r="B138" s="45"/>
      <c r="C138" s="45" t="s">
        <v>112</v>
      </c>
      <c r="D138" s="54" t="s">
        <v>233</v>
      </c>
      <c r="E138" s="55">
        <v>9</v>
      </c>
      <c r="G138" s="53"/>
      <c r="K138" s="60"/>
    </row>
    <row r="139" ht="23.25" customHeight="1" spans="1:11">
      <c r="A139" s="45"/>
      <c r="B139" s="45" t="s">
        <v>88</v>
      </c>
      <c r="C139" s="45"/>
      <c r="D139" s="54" t="s">
        <v>234</v>
      </c>
      <c r="E139" s="23">
        <f t="shared" ref="E139:E143" si="10">E140</f>
        <v>283</v>
      </c>
      <c r="G139" s="53"/>
      <c r="K139" s="60"/>
    </row>
    <row r="140" ht="23.25" customHeight="1" spans="1:11">
      <c r="A140" s="45"/>
      <c r="B140" s="45"/>
      <c r="C140" s="45" t="s">
        <v>131</v>
      </c>
      <c r="D140" s="54" t="s">
        <v>235</v>
      </c>
      <c r="E140" s="55">
        <v>283</v>
      </c>
      <c r="G140" s="53"/>
      <c r="K140" s="60"/>
    </row>
    <row r="141" ht="23.25" customHeight="1" spans="1:11">
      <c r="A141" s="45" t="s">
        <v>236</v>
      </c>
      <c r="B141" s="45"/>
      <c r="C141" s="45"/>
      <c r="D141" s="54" t="s">
        <v>237</v>
      </c>
      <c r="E141" s="23">
        <v>1378</v>
      </c>
      <c r="G141" s="53"/>
      <c r="K141" s="60"/>
    </row>
    <row r="142" ht="23.25" customHeight="1" spans="1:11">
      <c r="A142" s="45">
        <v>229</v>
      </c>
      <c r="B142" s="45"/>
      <c r="C142" s="45"/>
      <c r="D142" s="54" t="s">
        <v>238</v>
      </c>
      <c r="E142" s="23">
        <f t="shared" si="10"/>
        <v>200</v>
      </c>
      <c r="G142" s="53"/>
      <c r="K142" s="60"/>
    </row>
    <row r="143" ht="23.25" customHeight="1" spans="1:11">
      <c r="A143" s="45"/>
      <c r="B143" s="45" t="s">
        <v>112</v>
      </c>
      <c r="C143" s="45"/>
      <c r="D143" s="54" t="s">
        <v>239</v>
      </c>
      <c r="E143" s="23">
        <f t="shared" si="10"/>
        <v>200</v>
      </c>
      <c r="G143" s="53"/>
      <c r="K143" s="60"/>
    </row>
    <row r="144" ht="23.25" customHeight="1" spans="1:11">
      <c r="A144" s="45"/>
      <c r="B144" s="45"/>
      <c r="C144" s="45" t="s">
        <v>86</v>
      </c>
      <c r="D144" s="54" t="s">
        <v>240</v>
      </c>
      <c r="E144" s="55">
        <v>200</v>
      </c>
      <c r="G144" s="53"/>
      <c r="K144" s="60"/>
    </row>
  </sheetData>
  <mergeCells count="4">
    <mergeCell ref="A1:E1"/>
    <mergeCell ref="A3:C3"/>
    <mergeCell ref="D3:D4"/>
    <mergeCell ref="E3:E4"/>
  </mergeCells>
  <printOptions horizontalCentered="1"/>
  <pageMargins left="0.708333333333333" right="0.708333333333333" top="1.10208333333333" bottom="1.10208333333333" header="0.511805555555556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69"/>
  <sheetViews>
    <sheetView tabSelected="1" workbookViewId="0">
      <selection activeCell="H33" sqref="H33"/>
    </sheetView>
  </sheetViews>
  <sheetFormatPr defaultColWidth="7.13333333333333" defaultRowHeight="12" outlineLevelCol="6"/>
  <cols>
    <col min="1" max="1" width="27.25" style="3" customWidth="1"/>
    <col min="2" max="2" width="11.625" style="4" customWidth="1"/>
    <col min="3" max="3" width="34.3" style="3" customWidth="1"/>
    <col min="4" max="4" width="11.625" style="4" customWidth="1"/>
    <col min="5" max="6" width="24.2" style="3" customWidth="1"/>
    <col min="7" max="7" width="9.1" style="3" customWidth="1"/>
    <col min="8" max="222" width="6.5" style="3" customWidth="1"/>
    <col min="223" max="16384" width="6.5" style="3"/>
  </cols>
  <sheetData>
    <row r="1" s="1" customFormat="1" ht="36" customHeight="1" spans="1:4">
      <c r="A1" s="5" t="s">
        <v>241</v>
      </c>
      <c r="B1" s="6"/>
      <c r="C1" s="7"/>
      <c r="D1" s="6"/>
    </row>
    <row r="2" s="2" customFormat="1" ht="21.15" customHeight="1" spans="2:4">
      <c r="B2" s="8"/>
      <c r="C2" s="9" t="s">
        <v>242</v>
      </c>
      <c r="D2" s="10"/>
    </row>
    <row r="3" s="2" customFormat="1" ht="39.15" customHeight="1" spans="1:4">
      <c r="A3" s="11" t="s">
        <v>243</v>
      </c>
      <c r="B3" s="12" t="s">
        <v>244</v>
      </c>
      <c r="C3" s="11" t="s">
        <v>243</v>
      </c>
      <c r="D3" s="13" t="s">
        <v>244</v>
      </c>
    </row>
    <row r="4" ht="27" customHeight="1" spans="1:5">
      <c r="A4" s="14" t="s">
        <v>245</v>
      </c>
      <c r="B4" s="15">
        <f>B5</f>
        <v>59663</v>
      </c>
      <c r="C4" s="14" t="s">
        <v>246</v>
      </c>
      <c r="D4" s="15">
        <f>D5</f>
        <v>50222</v>
      </c>
      <c r="E4" s="16"/>
    </row>
    <row r="5" ht="27" customHeight="1" spans="1:4">
      <c r="A5" s="17" t="s">
        <v>247</v>
      </c>
      <c r="B5" s="15">
        <f>B6</f>
        <v>59663</v>
      </c>
      <c r="C5" s="18" t="s">
        <v>248</v>
      </c>
      <c r="D5" s="19">
        <f>SUM(D6:D9)</f>
        <v>50222</v>
      </c>
    </row>
    <row r="6" ht="27" customHeight="1" spans="1:7">
      <c r="A6" s="17" t="s">
        <v>249</v>
      </c>
      <c r="B6" s="19">
        <v>59663</v>
      </c>
      <c r="C6" s="18" t="s">
        <v>250</v>
      </c>
      <c r="D6" s="19">
        <v>29850</v>
      </c>
      <c r="E6" s="20"/>
      <c r="F6" s="21"/>
      <c r="G6" s="22"/>
    </row>
    <row r="7" ht="27" customHeight="1" spans="1:7">
      <c r="A7" s="17" t="s">
        <v>251</v>
      </c>
      <c r="B7" s="15"/>
      <c r="C7" s="18" t="s">
        <v>252</v>
      </c>
      <c r="D7" s="23">
        <v>10000</v>
      </c>
      <c r="E7" s="20"/>
      <c r="F7" s="21"/>
      <c r="G7" s="22"/>
    </row>
    <row r="8" ht="27" customHeight="1" spans="1:7">
      <c r="A8" s="17"/>
      <c r="B8" s="15"/>
      <c r="C8" s="18" t="s">
        <v>253</v>
      </c>
      <c r="D8" s="23">
        <v>10000</v>
      </c>
      <c r="F8" s="21"/>
      <c r="G8" s="22"/>
    </row>
    <row r="9" ht="27" customHeight="1" spans="1:7">
      <c r="A9" s="17"/>
      <c r="B9" s="15"/>
      <c r="C9" s="18" t="s">
        <v>254</v>
      </c>
      <c r="D9" s="23">
        <v>372</v>
      </c>
      <c r="E9" s="20"/>
      <c r="F9" s="21"/>
      <c r="G9" s="22"/>
    </row>
    <row r="10" ht="27" customHeight="1" spans="1:7">
      <c r="A10" s="17"/>
      <c r="B10" s="15"/>
      <c r="C10" s="24"/>
      <c r="D10" s="25"/>
      <c r="E10" s="20"/>
      <c r="F10" s="21"/>
      <c r="G10" s="22"/>
    </row>
    <row r="11" ht="27" customHeight="1" spans="1:7">
      <c r="A11" s="17"/>
      <c r="B11" s="15"/>
      <c r="C11" s="17"/>
      <c r="D11" s="15"/>
      <c r="E11" s="20"/>
      <c r="F11" s="21"/>
      <c r="G11" s="22"/>
    </row>
    <row r="12" ht="27" customHeight="1" spans="1:7">
      <c r="A12" s="17"/>
      <c r="B12" s="15"/>
      <c r="C12" s="17"/>
      <c r="D12" s="15"/>
      <c r="E12" s="20"/>
      <c r="F12" s="21"/>
      <c r="G12" s="22"/>
    </row>
    <row r="13" ht="27" customHeight="1" spans="1:7">
      <c r="A13" s="17"/>
      <c r="B13" s="15"/>
      <c r="C13" s="17"/>
      <c r="D13" s="15"/>
      <c r="E13" s="20"/>
      <c r="F13" s="21"/>
      <c r="G13" s="22"/>
    </row>
    <row r="14" ht="27" customHeight="1" spans="1:7">
      <c r="A14" s="17"/>
      <c r="B14" s="15"/>
      <c r="C14" s="17"/>
      <c r="D14" s="15"/>
      <c r="E14" s="16"/>
      <c r="F14" s="21"/>
      <c r="G14" s="22"/>
    </row>
    <row r="15" ht="27" customHeight="1" spans="1:4">
      <c r="A15" s="17" t="s">
        <v>61</v>
      </c>
      <c r="B15" s="15"/>
      <c r="C15" s="17" t="s">
        <v>60</v>
      </c>
      <c r="D15" s="15"/>
    </row>
    <row r="16" ht="27" customHeight="1" spans="1:4">
      <c r="A16" s="17" t="s">
        <v>255</v>
      </c>
      <c r="B16" s="15"/>
      <c r="C16" s="17" t="s">
        <v>256</v>
      </c>
      <c r="D16" s="15"/>
    </row>
    <row r="17" ht="27" customHeight="1" spans="1:4">
      <c r="A17" s="17" t="s">
        <v>257</v>
      </c>
      <c r="B17" s="15"/>
      <c r="C17" s="17" t="s">
        <v>258</v>
      </c>
      <c r="D17" s="15"/>
    </row>
    <row r="18" ht="27" customHeight="1" spans="1:4">
      <c r="A18" s="17" t="s">
        <v>259</v>
      </c>
      <c r="B18" s="15"/>
      <c r="C18" s="17" t="s">
        <v>260</v>
      </c>
      <c r="D18" s="23"/>
    </row>
    <row r="19" ht="27" customHeight="1" spans="1:4">
      <c r="A19" s="17"/>
      <c r="B19" s="15"/>
      <c r="C19" s="17" t="s">
        <v>261</v>
      </c>
      <c r="D19" s="15"/>
    </row>
    <row r="20" ht="27" customHeight="1" spans="1:4">
      <c r="A20" s="17"/>
      <c r="B20" s="15"/>
      <c r="C20" s="17"/>
      <c r="D20" s="23"/>
    </row>
    <row r="21" ht="27" customHeight="1" spans="1:4">
      <c r="A21" s="14" t="s">
        <v>73</v>
      </c>
      <c r="B21" s="15">
        <v>583</v>
      </c>
      <c r="C21" s="14" t="s">
        <v>262</v>
      </c>
      <c r="D21" s="23">
        <v>10024</v>
      </c>
    </row>
    <row r="22" ht="27" customHeight="1" spans="1:4">
      <c r="A22" s="14"/>
      <c r="B22" s="15"/>
      <c r="C22" s="14"/>
      <c r="D22" s="15"/>
    </row>
    <row r="23" ht="27" customHeight="1" spans="1:4">
      <c r="A23" s="17" t="s">
        <v>74</v>
      </c>
      <c r="B23" s="15"/>
      <c r="C23" s="14" t="s">
        <v>263</v>
      </c>
      <c r="D23" s="15"/>
    </row>
    <row r="24" ht="27" customHeight="1" spans="1:4">
      <c r="A24" s="17"/>
      <c r="B24" s="15"/>
      <c r="C24" s="17"/>
      <c r="D24" s="15"/>
    </row>
    <row r="25" ht="27" customHeight="1" spans="1:4">
      <c r="A25" s="26" t="s">
        <v>264</v>
      </c>
      <c r="B25" s="27">
        <f>B4+B15+B21+B23</f>
        <v>60246</v>
      </c>
      <c r="C25" s="26" t="s">
        <v>265</v>
      </c>
      <c r="D25" s="28">
        <f>D21+D4</f>
        <v>60246</v>
      </c>
    </row>
    <row r="26" ht="27" customHeight="1" spans="1:5">
      <c r="A26" s="29"/>
      <c r="B26" s="30"/>
      <c r="C26" s="29"/>
      <c r="D26" s="30"/>
      <c r="E26" s="21"/>
    </row>
    <row r="27" ht="21" customHeight="1" spans="1:4">
      <c r="A27" s="29"/>
      <c r="B27" s="30"/>
      <c r="C27" s="29"/>
      <c r="D27" s="30"/>
    </row>
    <row r="28" ht="29.45" customHeight="1"/>
    <row r="29" ht="29.45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7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  <row r="1015" ht="21" customHeight="1"/>
    <row r="1016" ht="21" customHeight="1"/>
    <row r="1017" ht="21" customHeight="1"/>
    <row r="1018" ht="21" customHeight="1"/>
    <row r="1019" ht="21" customHeight="1"/>
    <row r="1020" ht="21" customHeight="1"/>
    <row r="1021" ht="21" customHeight="1"/>
    <row r="1022" ht="21" customHeight="1"/>
    <row r="1023" ht="21" customHeight="1"/>
    <row r="1024" ht="21" customHeight="1"/>
    <row r="1025" ht="21" customHeight="1"/>
    <row r="1026" ht="21" customHeight="1"/>
    <row r="1027" ht="21" customHeight="1"/>
    <row r="1028" ht="21" customHeight="1"/>
    <row r="1029" ht="21" customHeight="1"/>
    <row r="1030" ht="21" customHeight="1"/>
    <row r="1031" ht="21" customHeight="1"/>
    <row r="1032" ht="21" customHeight="1"/>
    <row r="1033" ht="21" customHeight="1"/>
    <row r="1034" ht="21" customHeight="1"/>
    <row r="1035" ht="21" customHeight="1"/>
    <row r="1036" ht="21" customHeight="1"/>
    <row r="1037" ht="21" customHeight="1"/>
    <row r="1038" ht="21" customHeight="1"/>
    <row r="1039" ht="21" customHeight="1"/>
    <row r="1040" ht="21" customHeight="1"/>
    <row r="1041" ht="21" customHeight="1"/>
    <row r="1042" ht="21" customHeight="1"/>
    <row r="1043" ht="21" customHeight="1"/>
    <row r="1044" ht="21" customHeight="1"/>
    <row r="1045" ht="21" customHeight="1"/>
    <row r="1046" ht="21" customHeight="1"/>
    <row r="1047" ht="21" customHeight="1"/>
    <row r="1048" ht="21" customHeight="1"/>
    <row r="1049" ht="21" customHeight="1"/>
    <row r="1050" ht="21" customHeight="1"/>
    <row r="1051" ht="21" customHeight="1"/>
    <row r="1052" ht="21" customHeight="1"/>
    <row r="1053" ht="21" customHeight="1"/>
    <row r="1054" ht="21" customHeight="1"/>
    <row r="1055" ht="21" customHeight="1"/>
    <row r="1056" ht="21" customHeight="1"/>
    <row r="1057" ht="21" customHeight="1"/>
    <row r="1058" ht="21" customHeight="1"/>
    <row r="1059" ht="21" customHeight="1"/>
    <row r="1060" ht="21" customHeight="1"/>
    <row r="1061" ht="21" customHeight="1"/>
    <row r="1062" ht="21" customHeight="1"/>
    <row r="1063" ht="21" customHeight="1"/>
    <row r="1064" ht="21" customHeight="1"/>
    <row r="1065" ht="21" customHeight="1"/>
    <row r="1066" ht="21" customHeight="1"/>
    <row r="1067" ht="21" customHeight="1"/>
    <row r="1068" ht="21" customHeight="1"/>
    <row r="1069" ht="21" customHeight="1"/>
    <row r="1070" ht="21" customHeight="1"/>
    <row r="1071" ht="21" customHeight="1"/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</sheetData>
  <mergeCells count="2">
    <mergeCell ref="A1:D1"/>
    <mergeCell ref="C2:D2"/>
  </mergeCells>
  <printOptions horizontalCentered="1"/>
  <pageMargins left="0.751388888888889" right="0.751388888888889" top="1.10208333333333" bottom="1.10208333333333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二十三、松木财政收支预算</vt:lpstr>
      <vt:lpstr>二十四、松木财政支出预算明细表</vt:lpstr>
      <vt:lpstr>二十五、松木政府性基金预算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sunhao</dc:creator>
  <cp:lastModifiedBy>Administrator</cp:lastModifiedBy>
  <dcterms:created xsi:type="dcterms:W3CDTF">2017-12-23T15:28:00Z</dcterms:created>
  <cp:lastPrinted>2021-01-09T04:51:00Z</cp:lastPrinted>
  <dcterms:modified xsi:type="dcterms:W3CDTF">2022-01-13T02:21:50Z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KSORubyTemplateID">
    <vt:lpwstr>14</vt:lpwstr>
  </property>
  <property fmtid="{D5CDD505-2E9C-101B-9397-08002B2CF9AE}" pid="4" name="ICV">
    <vt:lpwstr>193363B49B474D8AB2E4C0E8EEF217B1</vt:lpwstr>
  </property>
  <property fmtid="{D5CDD505-2E9C-101B-9397-08002B2CF9AE}" pid="5" name="KSOReadingLayout">
    <vt:bool>false</vt:bool>
  </property>
</Properties>
</file>