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6B3CB37-C1FF-4DF6-8F0A-33FDA290C8BF}" xr6:coauthVersionLast="45" xr6:coauthVersionMax="45" xr10:uidLastSave="{00000000-0000-0000-0000-000000000000}"/>
  <bookViews>
    <workbookView xWindow="-120" yWindow="-120" windowWidth="20730" windowHeight="11160" firstSheet="37" activeTab="40" xr2:uid="{00000000-000D-0000-FFFF-FFFF00000000}"/>
  </bookViews>
  <sheets>
    <sheet name="一般公共预算草案表" sheetId="44" r:id="rId1"/>
    <sheet name="一般公共预算支出明细表" sheetId="43" r:id="rId2"/>
    <sheet name="政府性基金" sheetId="45" r:id="rId3"/>
    <sheet name="汇总表" sheetId="5" r:id="rId4"/>
    <sheet name="办公室" sheetId="27" r:id="rId5"/>
    <sheet name="纪委监委" sheetId="37" r:id="rId6"/>
    <sheet name="组织工作局" sheetId="26" r:id="rId7"/>
    <sheet name="财政局" sheetId="31" r:id="rId8"/>
    <sheet name="产业发展局" sheetId="34" r:id="rId9"/>
    <sheet name="科技创新与人才服务局" sheetId="33" r:id="rId10"/>
    <sheet name="社会事务局" sheetId="30" r:id="rId11"/>
    <sheet name="经济合作局" sheetId="32" r:id="rId12"/>
    <sheet name="开发建设局" sheetId="38" r:id="rId13"/>
    <sheet name="高新自然资源与规划分局" sheetId="39" r:id="rId14"/>
    <sheet name="生态环境保护局" sheetId="28" r:id="rId15"/>
    <sheet name="科技创新服务中心" sheetId="35" r:id="rId16"/>
    <sheet name="应急维稳事务中心" sheetId="40" r:id="rId17"/>
    <sheet name="园区事务发展中心" sheetId="24" r:id="rId18"/>
    <sheet name="城市管理执法大队" sheetId="21" r:id="rId19"/>
    <sheet name="房屋征收事务中心" sheetId="22" r:id="rId20"/>
    <sheet name="建设工程质量安全监督站" sheetId="23" r:id="rId21"/>
    <sheet name="衡阳综合保税区管理局" sheetId="18" r:id="rId22"/>
    <sheet name="教育文化服务中心" sheetId="6" r:id="rId23"/>
    <sheet name="华新小学" sheetId="7" r:id="rId24"/>
    <sheet name="祝融小学" sheetId="8" r:id="rId25"/>
    <sheet name="蒸水小学" sheetId="9" r:id="rId26"/>
    <sheet name="衡州小学" sheetId="10" r:id="rId27"/>
    <sheet name="柘里渡小学" sheetId="11" r:id="rId28"/>
    <sheet name="二塘小学" sheetId="12" r:id="rId29"/>
    <sheet name="长胜小学" sheetId="13" r:id="rId30"/>
    <sheet name="高新成章实验中学" sheetId="15" r:id="rId31"/>
    <sheet name="新民中学" sheetId="14" r:id="rId32"/>
    <sheet name="衡州幼儿园" sheetId="16" r:id="rId33"/>
    <sheet name="华兴街道" sheetId="1" r:id="rId34"/>
    <sheet name="高岭办事处" sheetId="2" r:id="rId35"/>
    <sheet name="蒸水办事处" sheetId="3" r:id="rId36"/>
    <sheet name="金龙坪街道" sheetId="4" r:id="rId37"/>
    <sheet name="民社专户" sheetId="25" r:id="rId38"/>
    <sheet name="华新医院" sheetId="20" r:id="rId39"/>
    <sheet name="非本级预算单位" sheetId="36" r:id="rId40"/>
    <sheet name="财政预留资金" sheetId="29" r:id="rId41"/>
    <sheet name="政府性基金预算" sheetId="17" r:id="rId42"/>
  </sheets>
  <externalReferences>
    <externalReference r:id="rId43"/>
  </externalReferences>
  <definedNames>
    <definedName name="_xlnm.Print_Titles" localSheetId="4">办公室!$1:$3</definedName>
    <definedName name="_xlnm.Print_Titles" localSheetId="7">财政局!$1:$3</definedName>
    <definedName name="_xlnm.Print_Titles" localSheetId="40">财政预留资金!$1:$3</definedName>
    <definedName name="_xlnm.Print_Titles" localSheetId="8">产业发展局!$1:$3</definedName>
    <definedName name="_xlnm.Print_Titles" localSheetId="18">城市管理执法大队!$1:$3</definedName>
    <definedName name="_xlnm.Print_Titles" localSheetId="28">二塘小学!$1:$3</definedName>
    <definedName name="_xlnm.Print_Titles" localSheetId="19">房屋征收事务中心!$1:$4</definedName>
    <definedName name="_xlnm.Print_Titles" localSheetId="39">非本级预算单位!$1:$3</definedName>
    <definedName name="_xlnm.Print_Titles" localSheetId="34">高岭办事处!$1:$3</definedName>
    <definedName name="_xlnm.Print_Titles" localSheetId="30">高新成章实验中学!$1:$3</definedName>
    <definedName name="_xlnm.Print_Titles" localSheetId="13">高新自然资源与规划分局!$1:$3</definedName>
    <definedName name="_xlnm.Print_Titles" localSheetId="21">衡阳综合保税区管理局!$1:$3</definedName>
    <definedName name="_xlnm.Print_Titles" localSheetId="32">衡州幼儿园!$1:$3</definedName>
    <definedName name="_xlnm.Print_Titles" localSheetId="23">华新小学!$1:$3</definedName>
    <definedName name="_xlnm.Print_Titles" localSheetId="33">华兴街道!$1:$3</definedName>
    <definedName name="_xlnm.Print_Titles" localSheetId="3">汇总表!$1:$3</definedName>
    <definedName name="_xlnm.Print_Titles" localSheetId="5">纪委监委!$1:$3</definedName>
    <definedName name="_xlnm.Print_Titles" localSheetId="22">教育文化服务中心!$1:$3</definedName>
    <definedName name="_xlnm.Print_Titles" localSheetId="36">金龙坪街道!$1:$3</definedName>
    <definedName name="_xlnm.Print_Titles" localSheetId="11">经济合作局!$1:$3</definedName>
    <definedName name="_xlnm.Print_Titles" localSheetId="12">开发建设局!$1:$3</definedName>
    <definedName name="_xlnm.Print_Titles" localSheetId="15">科技创新服务中心!$1:$3</definedName>
    <definedName name="_xlnm.Print_Titles" localSheetId="9">科技创新与人才服务局!$1:$3</definedName>
    <definedName name="_xlnm.Print_Titles" localSheetId="37">民社专户!$1:$3</definedName>
    <definedName name="_xlnm.Print_Titles" localSheetId="10">社会事务局!$1:$3</definedName>
    <definedName name="_xlnm.Print_Titles" localSheetId="14">生态环境保护局!$1:$3</definedName>
    <definedName name="_xlnm.Print_Titles" localSheetId="31">新民中学!$1:$3</definedName>
    <definedName name="_xlnm.Print_Titles" localSheetId="16">应急维稳事务中心!$1:$3</definedName>
    <definedName name="_xlnm.Print_Titles" localSheetId="17">园区事务发展中心!$1:$3</definedName>
    <definedName name="_xlnm.Print_Titles" localSheetId="35">蒸水办事处!$1:$3</definedName>
    <definedName name="_xlnm.Print_Titles" localSheetId="25">蒸水小学!$1:$3</definedName>
    <definedName name="_xlnm.Print_Titles" localSheetId="41">政府性基金预算!$1:$3</definedName>
    <definedName name="_xlnm.Print_Titles" localSheetId="24">祝融小学!$1:$3</definedName>
    <definedName name="_xlnm.Print_Titles" localSheetId="6">组织工作局!$1:$3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7" l="1"/>
  <c r="D56" i="29"/>
  <c r="D54" i="29"/>
  <c r="D52" i="29"/>
  <c r="D49" i="29"/>
  <c r="D48" i="29"/>
  <c r="D42" i="29"/>
  <c r="D39" i="29"/>
  <c r="D30" i="29"/>
  <c r="D29" i="29"/>
  <c r="D26" i="29"/>
  <c r="D23" i="29"/>
  <c r="D13" i="29"/>
  <c r="D12" i="29"/>
  <c r="D6" i="29"/>
  <c r="D5" i="29"/>
  <c r="D4" i="29" s="1"/>
  <c r="C4" i="36"/>
  <c r="C4" i="20"/>
  <c r="C4" i="25"/>
  <c r="C42" i="5" s="1"/>
  <c r="C6" i="4"/>
  <c r="C4" i="4"/>
  <c r="C6" i="3"/>
  <c r="C4" i="3"/>
  <c r="C40" i="5" s="1"/>
  <c r="C6" i="2"/>
  <c r="C4" i="2"/>
  <c r="C18" i="1"/>
  <c r="C6" i="1"/>
  <c r="C4" i="1" s="1"/>
  <c r="C38" i="5" s="1"/>
  <c r="C4" i="16"/>
  <c r="C36" i="5" s="1"/>
  <c r="C4" i="14"/>
  <c r="C4" i="15"/>
  <c r="C34" i="5" s="1"/>
  <c r="C7" i="13"/>
  <c r="C4" i="13"/>
  <c r="C8" i="12"/>
  <c r="C4" i="12"/>
  <c r="C32" i="5" s="1"/>
  <c r="C4" i="11"/>
  <c r="C8" i="10"/>
  <c r="C4" i="10" s="1"/>
  <c r="C30" i="5" s="1"/>
  <c r="C4" i="9"/>
  <c r="C4" i="8"/>
  <c r="C4" i="7"/>
  <c r="C7" i="6"/>
  <c r="C6" i="6"/>
  <c r="C4" i="6" s="1"/>
  <c r="C26" i="5" s="1"/>
  <c r="C11" i="18"/>
  <c r="C4" i="18" s="1"/>
  <c r="C24" i="5" s="1"/>
  <c r="C11" i="23"/>
  <c r="C4" i="23" s="1"/>
  <c r="C11" i="22"/>
  <c r="C4" i="22" s="1"/>
  <c r="C22" i="5" s="1"/>
  <c r="C4" i="21"/>
  <c r="C11" i="24"/>
  <c r="C4" i="24"/>
  <c r="C20" i="5" s="1"/>
  <c r="C4" i="40"/>
  <c r="C4" i="35"/>
  <c r="C4" i="28"/>
  <c r="C4" i="39"/>
  <c r="C4" i="38"/>
  <c r="C4" i="32"/>
  <c r="C4" i="30"/>
  <c r="C4" i="33"/>
  <c r="C10" i="34"/>
  <c r="C8" i="34"/>
  <c r="C4" i="34" s="1"/>
  <c r="C10" i="5" s="1"/>
  <c r="C9" i="31"/>
  <c r="C4" i="31" s="1"/>
  <c r="C15" i="26"/>
  <c r="C13" i="26"/>
  <c r="C6" i="26"/>
  <c r="C4" i="26" s="1"/>
  <c r="C8" i="5" s="1"/>
  <c r="C4" i="37"/>
  <c r="C29" i="27"/>
  <c r="C11" i="27"/>
  <c r="C5" i="27"/>
  <c r="C4" i="27"/>
  <c r="C6" i="5" s="1"/>
  <c r="C61" i="5"/>
  <c r="C54" i="5"/>
  <c r="C53" i="5"/>
  <c r="C51" i="5"/>
  <c r="C50" i="5"/>
  <c r="C49" i="5"/>
  <c r="C48" i="5"/>
  <c r="C47" i="5"/>
  <c r="C46" i="5"/>
  <c r="C45" i="5"/>
  <c r="C44" i="5" s="1"/>
  <c r="C43" i="5"/>
  <c r="C41" i="5"/>
  <c r="C39" i="5"/>
  <c r="C37" i="5" s="1"/>
  <c r="C35" i="5"/>
  <c r="C33" i="5"/>
  <c r="C31" i="5"/>
  <c r="C29" i="5"/>
  <c r="C28" i="5"/>
  <c r="C27" i="5"/>
  <c r="C25" i="5"/>
  <c r="C23" i="5"/>
  <c r="C21" i="5"/>
  <c r="C19" i="5" s="1"/>
  <c r="C18" i="5"/>
  <c r="C17" i="5"/>
  <c r="C16" i="5"/>
  <c r="C15" i="5"/>
  <c r="C14" i="5"/>
  <c r="C13" i="5"/>
  <c r="C12" i="5"/>
  <c r="C11" i="5"/>
  <c r="C9" i="5"/>
  <c r="C7" i="5"/>
  <c r="C5" i="5" s="1"/>
  <c r="C4" i="5" s="1"/>
  <c r="D15" i="45"/>
  <c r="D12" i="45"/>
  <c r="D7" i="45"/>
  <c r="B7" i="45"/>
  <c r="D5" i="45"/>
  <c r="B4" i="45"/>
  <c r="B28" i="45" s="1"/>
  <c r="E181" i="43"/>
  <c r="E179" i="43"/>
  <c r="E177" i="43"/>
  <c r="E176" i="43"/>
  <c r="G23" i="44" s="1"/>
  <c r="J23" i="44" s="1"/>
  <c r="E174" i="43"/>
  <c r="E173" i="43"/>
  <c r="G21" i="44" s="1"/>
  <c r="J21" i="44" s="1"/>
  <c r="E171" i="43"/>
  <c r="E169" i="43"/>
  <c r="E168" i="43" s="1"/>
  <c r="G18" i="44" s="1"/>
  <c r="E166" i="43"/>
  <c r="E163" i="43"/>
  <c r="E162" i="43"/>
  <c r="E160" i="43"/>
  <c r="E158" i="43"/>
  <c r="E157" i="43" s="1"/>
  <c r="G15" i="44" s="1"/>
  <c r="J15" i="44" s="1"/>
  <c r="E155" i="43"/>
  <c r="E153" i="43"/>
  <c r="E152" i="43"/>
  <c r="E151" i="43" s="1"/>
  <c r="E143" i="43" s="1"/>
  <c r="G14" i="44" s="1"/>
  <c r="E149" i="43"/>
  <c r="E144" i="43"/>
  <c r="E141" i="43"/>
  <c r="E138" i="43"/>
  <c r="E137" i="43" s="1"/>
  <c r="G13" i="44" s="1"/>
  <c r="J13" i="44" s="1"/>
  <c r="E135" i="43"/>
  <c r="E133" i="43"/>
  <c r="E131" i="43"/>
  <c r="E128" i="43"/>
  <c r="E126" i="43"/>
  <c r="E123" i="43"/>
  <c r="E120" i="43"/>
  <c r="E117" i="43"/>
  <c r="E114" i="43"/>
  <c r="E112" i="43"/>
  <c r="E111" i="43"/>
  <c r="G12" i="44" s="1"/>
  <c r="J12" i="44" s="1"/>
  <c r="E109" i="43"/>
  <c r="E106" i="43"/>
  <c r="E104" i="43"/>
  <c r="E101" i="43"/>
  <c r="E97" i="43"/>
  <c r="E94" i="43"/>
  <c r="E91" i="43"/>
  <c r="E88" i="43"/>
  <c r="E85" i="43"/>
  <c r="E82" i="43"/>
  <c r="E80" i="43"/>
  <c r="E79" i="43"/>
  <c r="E78" i="43" s="1"/>
  <c r="G11" i="44" s="1"/>
  <c r="J11" i="44" s="1"/>
  <c r="E76" i="43"/>
  <c r="E75" i="43" s="1"/>
  <c r="G10" i="44" s="1"/>
  <c r="J10" i="44" s="1"/>
  <c r="E73" i="43"/>
  <c r="E71" i="43"/>
  <c r="E68" i="43"/>
  <c r="E66" i="43"/>
  <c r="E65" i="43"/>
  <c r="E63" i="43"/>
  <c r="E61" i="43"/>
  <c r="E59" i="43"/>
  <c r="E57" i="43"/>
  <c r="E55" i="43" s="1"/>
  <c r="E51" i="43"/>
  <c r="E48" i="43"/>
  <c r="E45" i="43"/>
  <c r="E44" i="43"/>
  <c r="G7" i="44" s="1"/>
  <c r="J7" i="44" s="1"/>
  <c r="E42" i="43"/>
  <c r="E41" i="43"/>
  <c r="G6" i="44" s="1"/>
  <c r="J6" i="44" s="1"/>
  <c r="E39" i="43"/>
  <c r="E37" i="43"/>
  <c r="E35" i="43"/>
  <c r="E33" i="43"/>
  <c r="E31" i="43"/>
  <c r="E28" i="43"/>
  <c r="E25" i="43"/>
  <c r="E23" i="43"/>
  <c r="E21" i="43"/>
  <c r="E19" i="43"/>
  <c r="E16" i="43"/>
  <c r="E14" i="43"/>
  <c r="E11" i="43"/>
  <c r="E8" i="43"/>
  <c r="E7" i="43" s="1"/>
  <c r="E6" i="43" s="1"/>
  <c r="I37" i="44"/>
  <c r="D37" i="44"/>
  <c r="I36" i="44"/>
  <c r="D36" i="44"/>
  <c r="I35" i="44"/>
  <c r="I34" i="44"/>
  <c r="C34" i="44"/>
  <c r="D34" i="44" s="1"/>
  <c r="I33" i="44"/>
  <c r="E33" i="44"/>
  <c r="D33" i="44"/>
  <c r="I32" i="44"/>
  <c r="D32" i="44"/>
  <c r="I31" i="44"/>
  <c r="E31" i="44"/>
  <c r="D31" i="44"/>
  <c r="H30" i="44"/>
  <c r="I30" i="44" s="1"/>
  <c r="C30" i="44"/>
  <c r="B30" i="44"/>
  <c r="J29" i="44"/>
  <c r="I29" i="44"/>
  <c r="E29" i="44"/>
  <c r="D29" i="44"/>
  <c r="I28" i="44"/>
  <c r="J27" i="44"/>
  <c r="H27" i="44"/>
  <c r="G27" i="44"/>
  <c r="I27" i="44" s="1"/>
  <c r="D27" i="44"/>
  <c r="I26" i="44"/>
  <c r="E26" i="44"/>
  <c r="D26" i="44"/>
  <c r="I25" i="44"/>
  <c r="D25" i="44"/>
  <c r="I24" i="44"/>
  <c r="G24" i="44"/>
  <c r="D24" i="44"/>
  <c r="I23" i="44"/>
  <c r="E23" i="44"/>
  <c r="D23" i="44"/>
  <c r="I22" i="44"/>
  <c r="I21" i="44"/>
  <c r="C21" i="44"/>
  <c r="E21" i="44" s="1"/>
  <c r="B21" i="44"/>
  <c r="I20" i="44"/>
  <c r="I19" i="44"/>
  <c r="E19" i="44"/>
  <c r="D19" i="44"/>
  <c r="J18" i="44"/>
  <c r="H18" i="44"/>
  <c r="J17" i="44"/>
  <c r="G17" i="44"/>
  <c r="I17" i="44" s="1"/>
  <c r="J16" i="44"/>
  <c r="I16" i="44"/>
  <c r="E16" i="44"/>
  <c r="D16" i="44"/>
  <c r="I15" i="44"/>
  <c r="H14" i="44"/>
  <c r="B14" i="44"/>
  <c r="D14" i="44" s="1"/>
  <c r="I13" i="44"/>
  <c r="E13" i="44"/>
  <c r="B13" i="44"/>
  <c r="D13" i="44" s="1"/>
  <c r="I12" i="44"/>
  <c r="B12" i="44"/>
  <c r="D12" i="44" s="1"/>
  <c r="I11" i="44"/>
  <c r="E11" i="44"/>
  <c r="B11" i="44"/>
  <c r="D11" i="44" s="1"/>
  <c r="I10" i="44"/>
  <c r="G9" i="44"/>
  <c r="I9" i="44" s="1"/>
  <c r="E8" i="44"/>
  <c r="B8" i="44"/>
  <c r="D8" i="44" s="1"/>
  <c r="I7" i="44"/>
  <c r="B7" i="44"/>
  <c r="D7" i="44" s="1"/>
  <c r="I6" i="44"/>
  <c r="E6" i="44"/>
  <c r="D6" i="44"/>
  <c r="C5" i="44"/>
  <c r="B5" i="44"/>
  <c r="E5" i="44" s="1"/>
  <c r="H4" i="44"/>
  <c r="H38" i="44" s="1"/>
  <c r="C4" i="44"/>
  <c r="I14" i="44" l="1"/>
  <c r="J14" i="44"/>
  <c r="G5" i="44"/>
  <c r="D5" i="44"/>
  <c r="E30" i="44"/>
  <c r="B28" i="44"/>
  <c r="D30" i="44"/>
  <c r="I18" i="44"/>
  <c r="B4" i="44"/>
  <c r="E7" i="44"/>
  <c r="J9" i="44"/>
  <c r="E12" i="44"/>
  <c r="E14" i="44"/>
  <c r="D21" i="44"/>
  <c r="C28" i="44"/>
  <c r="C38" i="44" s="1"/>
  <c r="E34" i="44"/>
  <c r="B35" i="44"/>
  <c r="D35" i="44" s="1"/>
  <c r="E50" i="43"/>
  <c r="G8" i="44" s="1"/>
  <c r="D4" i="45"/>
  <c r="D28" i="45" s="1"/>
  <c r="J8" i="44" l="1"/>
  <c r="I8" i="44"/>
  <c r="D28" i="44"/>
  <c r="E28" i="44"/>
  <c r="E5" i="43"/>
  <c r="B38" i="44"/>
  <c r="D4" i="44"/>
  <c r="E4" i="44"/>
  <c r="I5" i="44"/>
  <c r="G4" i="44"/>
  <c r="J5" i="44"/>
  <c r="G38" i="44" l="1"/>
  <c r="J4" i="44"/>
  <c r="I4" i="44"/>
  <c r="D38" i="44"/>
  <c r="E38" i="44"/>
  <c r="I38" i="44" l="1"/>
  <c r="J38" i="44"/>
</calcChain>
</file>

<file path=xl/sharedStrings.xml><?xml version="1.0" encoding="utf-8"?>
<sst xmlns="http://schemas.openxmlformats.org/spreadsheetml/2006/main" count="1687" uniqueCount="717">
  <si>
    <t>2023年衡阳高新技术产业开发区一般公共预算草案表</t>
  </si>
  <si>
    <t>单位:万元</t>
  </si>
  <si>
    <t>项    目</t>
  </si>
  <si>
    <t>2023年
预算数</t>
  </si>
  <si>
    <t xml:space="preserve"> 2022年
完成数</t>
  </si>
  <si>
    <t>比上年增减额</t>
  </si>
  <si>
    <t>比上年增减％</t>
  </si>
  <si>
    <t>2023年预算数</t>
  </si>
  <si>
    <t>2022年完成数</t>
  </si>
  <si>
    <t>比上年
增减％</t>
  </si>
  <si>
    <t>一、地方一般公共预算收入</t>
  </si>
  <si>
    <t>一、一般公共预算支出</t>
  </si>
  <si>
    <t>1、税收收入</t>
  </si>
  <si>
    <t>1、一般公共服务支出</t>
  </si>
  <si>
    <t xml:space="preserve">   增值税</t>
  </si>
  <si>
    <t>2、国防支出</t>
  </si>
  <si>
    <t xml:space="preserve">   企业所得税</t>
  </si>
  <si>
    <t>3、公共安全支出</t>
  </si>
  <si>
    <t xml:space="preserve">   个人所得税</t>
  </si>
  <si>
    <t>4、教育支出</t>
  </si>
  <si>
    <t xml:space="preserve">   资源税</t>
  </si>
  <si>
    <t>5、科学技术支出</t>
  </si>
  <si>
    <t xml:space="preserve">   城市维护建设税</t>
  </si>
  <si>
    <t>6、文化旅游体育与传媒支出</t>
  </si>
  <si>
    <t xml:space="preserve">   房产税</t>
  </si>
  <si>
    <t>7、社会保障和就业支出</t>
  </si>
  <si>
    <t xml:space="preserve">   印花税</t>
  </si>
  <si>
    <t>8、卫生健康支出</t>
  </si>
  <si>
    <t xml:space="preserve">   城镇土地使用税</t>
  </si>
  <si>
    <t>9、节能环保支出</t>
  </si>
  <si>
    <t xml:space="preserve">   土地增值税</t>
  </si>
  <si>
    <t>10、城乡社区支出</t>
  </si>
  <si>
    <t xml:space="preserve">   车船税</t>
  </si>
  <si>
    <t>11、农林水支出</t>
  </si>
  <si>
    <t xml:space="preserve">   耕地占用税</t>
  </si>
  <si>
    <t>12、交通运输支出</t>
  </si>
  <si>
    <t xml:space="preserve">   契税</t>
  </si>
  <si>
    <t>13、资源勘探工业信息等支出</t>
  </si>
  <si>
    <t xml:space="preserve">   烟叶税</t>
  </si>
  <si>
    <t>14、商业服务业等支出</t>
  </si>
  <si>
    <t xml:space="preserve"> 环境保护税</t>
  </si>
  <si>
    <t>15、金融支出</t>
  </si>
  <si>
    <t xml:space="preserve"> 其他税收收入</t>
  </si>
  <si>
    <t>16、自然资源海洋气象等支出</t>
  </si>
  <si>
    <t>2、非税收入</t>
  </si>
  <si>
    <t>17、住房保障支出</t>
  </si>
  <si>
    <t xml:space="preserve">   专项收入</t>
  </si>
  <si>
    <t>18、粮油物资储备支出</t>
  </si>
  <si>
    <t xml:space="preserve">   行政事业性收费收入</t>
  </si>
  <si>
    <t>19、灾害防治及应急管理支出</t>
  </si>
  <si>
    <t xml:space="preserve">   罚没收入</t>
  </si>
  <si>
    <t>20、预备费</t>
  </si>
  <si>
    <t xml:space="preserve">   国有资本经营收入</t>
  </si>
  <si>
    <t>21、债务付息支出</t>
  </si>
  <si>
    <t xml:space="preserve">   国有资源（资产）有偿使用收入</t>
  </si>
  <si>
    <t>22、其他支出</t>
  </si>
  <si>
    <t xml:space="preserve">   其他收入</t>
  </si>
  <si>
    <t>二、上解上级支出</t>
  </si>
  <si>
    <t>二、上级补助收入</t>
  </si>
  <si>
    <t>1、体制结算上解</t>
  </si>
  <si>
    <t>1、返还性收入</t>
  </si>
  <si>
    <t>2、其他上解</t>
  </si>
  <si>
    <t>2、一般性转移支付收入</t>
  </si>
  <si>
    <t>三、结转下年</t>
  </si>
  <si>
    <t xml:space="preserve">   均衡性转移支付收入</t>
  </si>
  <si>
    <t>四、调出资金</t>
  </si>
  <si>
    <t xml:space="preserve">   体制结算补助收入</t>
  </si>
  <si>
    <t>五、安排预算稳定调节基金</t>
  </si>
  <si>
    <t xml:space="preserve">   其他补助收入</t>
  </si>
  <si>
    <t>3、专项转移支付收入</t>
  </si>
  <si>
    <t>三、上年结余收入</t>
  </si>
  <si>
    <t>四、调入资金</t>
  </si>
  <si>
    <t>五、调入预算稳定调节基金</t>
  </si>
  <si>
    <t>收入合计</t>
  </si>
  <si>
    <t>支出合计</t>
  </si>
  <si>
    <t>2023年衡阳高新技术产业开发区一般公共预算支出预算草案明细表</t>
  </si>
  <si>
    <t>单位：万元</t>
  </si>
  <si>
    <t>功能科目</t>
  </si>
  <si>
    <t>科目名称</t>
  </si>
  <si>
    <t>类</t>
  </si>
  <si>
    <t>款</t>
  </si>
  <si>
    <t>项</t>
  </si>
  <si>
    <t>合计</t>
  </si>
  <si>
    <t>一般公共服务支出</t>
  </si>
  <si>
    <t>03</t>
  </si>
  <si>
    <t xml:space="preserve">  政府办公厅（室）及相关机构事务</t>
  </si>
  <si>
    <t>01</t>
  </si>
  <si>
    <t xml:space="preserve">    行政运行</t>
  </si>
  <si>
    <t>02</t>
  </si>
  <si>
    <t xml:space="preserve">    一般行政管理事务</t>
  </si>
  <si>
    <t>99</t>
  </si>
  <si>
    <t xml:space="preserve">    其他政府办公厅（室）及相关机构事务支出</t>
  </si>
  <si>
    <t>04</t>
  </si>
  <si>
    <t xml:space="preserve">  发展与改革事务</t>
  </si>
  <si>
    <t xml:space="preserve">    其他发展与改革事务支出</t>
  </si>
  <si>
    <t>05</t>
  </si>
  <si>
    <t xml:space="preserve">  统计信息事务</t>
  </si>
  <si>
    <t>07</t>
  </si>
  <si>
    <t xml:space="preserve">    专项普查活动</t>
  </si>
  <si>
    <t>06</t>
  </si>
  <si>
    <t xml:space="preserve">  财政事务</t>
  </si>
  <si>
    <t xml:space="preserve">    其他财政事务支出</t>
  </si>
  <si>
    <t xml:space="preserve">  税收事务</t>
  </si>
  <si>
    <t xml:space="preserve">    其他税收事务支出</t>
  </si>
  <si>
    <t>09</t>
  </si>
  <si>
    <t xml:space="preserve">  海关事务</t>
  </si>
  <si>
    <t xml:space="preserve">    其他海关事务支出</t>
  </si>
  <si>
    <t xml:space="preserve">    纪检监察事务</t>
  </si>
  <si>
    <t xml:space="preserve">    其他纪检监察事务支出</t>
  </si>
  <si>
    <t>13</t>
  </si>
  <si>
    <t xml:space="preserve">  商贸事务</t>
  </si>
  <si>
    <t>50</t>
  </si>
  <si>
    <t xml:space="preserve">    事业运行</t>
  </si>
  <si>
    <t xml:space="preserve">    其他商贸事务支出</t>
  </si>
  <si>
    <t xml:space="preserve">  群众团体事务</t>
  </si>
  <si>
    <t xml:space="preserve">    工会事务</t>
  </si>
  <si>
    <t xml:space="preserve">    其他群众团体事务支出</t>
  </si>
  <si>
    <t>32</t>
  </si>
  <si>
    <t xml:space="preserve">  组织事务</t>
  </si>
  <si>
    <t xml:space="preserve">    其他组织事务支出</t>
  </si>
  <si>
    <t>34</t>
  </si>
  <si>
    <t xml:space="preserve">  统战事务</t>
  </si>
  <si>
    <t xml:space="preserve">    其他统战事务支出</t>
  </si>
  <si>
    <t xml:space="preserve">  其他共产党事务支出</t>
  </si>
  <si>
    <t xml:space="preserve">    其他共产党事务支出</t>
  </si>
  <si>
    <t>38</t>
  </si>
  <si>
    <t xml:space="preserve">  市场监督管理事务</t>
  </si>
  <si>
    <t xml:space="preserve">    其他市场监督管理事务</t>
  </si>
  <si>
    <t xml:space="preserve">  其他一般公共服务支出</t>
  </si>
  <si>
    <t xml:space="preserve">    其他一般公共服务支出</t>
  </si>
  <si>
    <t>203</t>
  </si>
  <si>
    <t>国防支出</t>
  </si>
  <si>
    <t xml:space="preserve">  国防动员</t>
  </si>
  <si>
    <t xml:space="preserve">    人民防空</t>
  </si>
  <si>
    <t>公共安全支出</t>
  </si>
  <si>
    <t xml:space="preserve">  公安</t>
  </si>
  <si>
    <t xml:space="preserve">    其他公安支出</t>
  </si>
  <si>
    <t xml:space="preserve">  检察</t>
  </si>
  <si>
    <t xml:space="preserve">    其他检察支出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</si>
  <si>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</si>
  <si>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</si>
  <si>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</si>
  <si>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</si>
  <si>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</si>
  <si>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</si>
  <si>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</si>
  <si>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</si>
  <si>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</si>
  <si>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</si>
  <si>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</si>
  <si>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</si>
  <si>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</si>
  <si>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</si>
  <si>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</si>
  <si>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</si>
  <si>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</si>
  <si>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</si>
  <si>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</si>
  <si>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科学技术普及</t>
  </si>
  <si>
    <t xml:space="preserve">    其他科学技术普及支出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</si>
  <si>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</si>
  <si>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</si>
  <si>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</si>
  <si>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</si>
  <si>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其他文化和旅游支出</t>
  </si>
  <si>
    <t>社会保障和就业支出</t>
  </si>
  <si>
    <t xml:space="preserve">  民政管理事务</t>
  </si>
  <si>
    <t>08</t>
  </si>
  <si>
    <t xml:space="preserve">    基层政权建设和社区治理</t>
  </si>
  <si>
    <t xml:space="preserve">    其他民政管理事务支出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</si>
  <si>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</si>
  <si>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</si>
  <si>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</si>
  <si>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就业补助</t>
  </si>
  <si>
    <t xml:space="preserve">    公益性岗位补贴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</si>
  <si>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</si>
  <si>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</si>
  <si>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</si>
  <si>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</si>
  <si>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</si>
  <si>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退役士兵管理教育</t>
  </si>
  <si>
    <t xml:space="preserve">    其他退役安置支出</t>
  </si>
  <si>
    <t>10</t>
  </si>
  <si>
    <t xml:space="preserve">  社会福利</t>
  </si>
  <si>
    <t xml:space="preserve">    儿童福利</t>
  </si>
  <si>
    <t xml:space="preserve">    其他社会福利支出</t>
  </si>
  <si>
    <t>11</t>
  </si>
  <si>
    <t xml:space="preserve">  残疾人事业</t>
  </si>
  <si>
    <t xml:space="preserve">    残疾人就业</t>
  </si>
  <si>
    <t xml:space="preserve">    残疾人生活和护理补贴</t>
  </si>
  <si>
    <t xml:space="preserve">    其他残疾人事业支出</t>
  </si>
  <si>
    <t>19</t>
  </si>
  <si>
    <t xml:space="preserve">  最低生活保障</t>
  </si>
  <si>
    <t xml:space="preserve">    城市最低生活保障金支出</t>
  </si>
  <si>
    <t xml:space="preserve">    农村最低生活保障金支出</t>
  </si>
  <si>
    <t>20</t>
  </si>
  <si>
    <t xml:space="preserve">  临时救助</t>
  </si>
  <si>
    <t xml:space="preserve">    临时救助支出</t>
  </si>
  <si>
    <t>21</t>
  </si>
  <si>
    <t xml:space="preserve">  特困人员救助供养</t>
  </si>
  <si>
    <t xml:space="preserve">    城市特困人员救助供养支出</t>
  </si>
  <si>
    <t xml:space="preserve">    农村特困人员救助供养支出</t>
  </si>
  <si>
    <t>28</t>
  </si>
  <si>
    <t xml:space="preserve">  退役军人管理事务</t>
  </si>
  <si>
    <t xml:space="preserve">    其他退役军人事务管理支出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</si>
  <si>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</si>
  <si>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</si>
  <si>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</si>
  <si>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</si>
  <si>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城市卫生机构</t>
  </si>
  <si>
    <t xml:space="preserve">    其他基层医疗卫生机构支出</t>
  </si>
  <si>
    <t xml:space="preserve">  公共卫生</t>
  </si>
  <si>
    <t xml:space="preserve">    重大公共卫生服务</t>
  </si>
  <si>
    <t xml:space="preserve">    其他公共卫生支出</t>
  </si>
  <si>
    <t xml:space="preserve">  计划生育事务</t>
  </si>
  <si>
    <t>17</t>
  </si>
  <si>
    <t xml:space="preserve">    计划生育服务</t>
  </si>
  <si>
    <t xml:space="preserve">    其他计划生育事务支出</t>
  </si>
  <si>
    <t xml:space="preserve">  行政事业单位医疗</t>
  </si>
  <si>
    <t xml:space="preserve">    事业单位医疗</t>
  </si>
  <si>
    <t xml:space="preserve">    其他行政事业单位医疗支出</t>
  </si>
  <si>
    <t>12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</si>
  <si>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</si>
  <si>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</si>
  <si>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</si>
  <si>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</si>
  <si>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其他医疗救助支出</t>
  </si>
  <si>
    <t>15</t>
  </si>
  <si>
    <t xml:space="preserve">  医疗保障管理事务</t>
  </si>
  <si>
    <t xml:space="preserve">    其他医疗保障管理事务支出</t>
  </si>
  <si>
    <t>16</t>
  </si>
  <si>
    <t xml:space="preserve">  老龄卫生健康事务</t>
  </si>
  <si>
    <t xml:space="preserve">    老龄卫生健康事务</t>
  </si>
  <si>
    <t xml:space="preserve">  其他卫生健康支出</t>
  </si>
  <si>
    <t xml:space="preserve">    其他卫生健康支出</t>
  </si>
  <si>
    <t>节能环保支出</t>
  </si>
  <si>
    <t xml:space="preserve">  环境保护管理事务</t>
  </si>
  <si>
    <t xml:space="preserve">     一般行政管理事务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</si>
  <si>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</si>
  <si>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</si>
  <si>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</si>
  <si>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</si>
  <si>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</si>
  <si>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</si>
  <si>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</si>
  <si>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</si>
  <si>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</si>
  <si>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</si>
  <si>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</si>
  <si>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</si>
  <si>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</si>
  <si>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</si>
  <si>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</si>
  <si>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>农林水支出</t>
  </si>
  <si>
    <t xml:space="preserve">  农业农村</t>
  </si>
  <si>
    <t>35</t>
  </si>
  <si>
    <t xml:space="preserve">    农业资源保护修复与利用</t>
  </si>
  <si>
    <t xml:space="preserve">  扶贫</t>
  </si>
  <si>
    <t>215</t>
  </si>
  <si>
    <t>资源勘探工业信息等支出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</si>
  <si>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</si>
  <si>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</si>
  <si>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</si>
  <si>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其他资源勘探工业信息等支出</t>
  </si>
  <si>
    <t xml:space="preserve">    其他资源勘探工业信息等支出</t>
  </si>
  <si>
    <t>216</t>
  </si>
  <si>
    <t>商业服务业支出</t>
  </si>
  <si>
    <t xml:space="preserve">  商业流通事务</t>
  </si>
  <si>
    <t xml:space="preserve">    其他商业流通事务支出</t>
  </si>
  <si>
    <t xml:space="preserve">  其他商业服务业等支出</t>
  </si>
  <si>
    <t xml:space="preserve">    其他商业服务业等支出</t>
  </si>
  <si>
    <t>住房保障支出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</si>
  <si>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</si>
  <si>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</si>
  <si>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</si>
  <si>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</si>
  <si>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</si>
  <si>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  其他应急管理支出</t>
  </si>
  <si>
    <t xml:space="preserve">  消防救援事务</t>
  </si>
  <si>
    <t xml:space="preserve">    其他消防事务支出</t>
  </si>
  <si>
    <t xml:space="preserve">  其他灾害防治及应急管理支出</t>
  </si>
  <si>
    <t xml:space="preserve">    其他灾害防治及应急管理支出</t>
  </si>
  <si>
    <t>预备费</t>
  </si>
  <si>
    <t>229</t>
  </si>
  <si>
    <t>其他支出</t>
  </si>
  <si>
    <t xml:space="preserve">  其他支出</t>
  </si>
  <si>
    <t xml:space="preserve">    其他支出</t>
  </si>
  <si>
    <t>2023年衡阳高新技术产业开发区政府性基金预算草案表</t>
  </si>
  <si>
    <r>
      <rPr>
        <sz val="11"/>
        <rFont val="Times New Roman"/>
        <family val="1"/>
      </rPr>
      <t xml:space="preserve">                    </t>
    </r>
    <r>
      <rPr>
        <sz val="11"/>
        <rFont val="宋体"/>
        <family val="3"/>
        <charset val="134"/>
      </rPr>
      <t>单位：万元</t>
    </r>
  </si>
  <si>
    <t>项  目</t>
  </si>
  <si>
    <t>一、政府性基金收入合计</t>
  </si>
  <si>
    <t>一、政府性基金支出合计</t>
  </si>
  <si>
    <t xml:space="preserve">    国家电影事业发展专项资金安排的支出</t>
  </si>
  <si>
    <t xml:space="preserve">      其他国家电影事业发展专项资金支出</t>
  </si>
  <si>
    <t xml:space="preserve">    国有土地使用权出让收入</t>
  </si>
  <si>
    <t xml:space="preserve">    国有土地使用权出让收入安排的支出</t>
  </si>
  <si>
    <t xml:space="preserve">      土地出让价款收入</t>
  </si>
  <si>
    <t xml:space="preserve">      征地和拆迁补偿支出</t>
  </si>
  <si>
    <t xml:space="preserve">      土地开发支出</t>
  </si>
  <si>
    <t xml:space="preserve">      补助被征地农民支出</t>
  </si>
  <si>
    <t xml:space="preserve">      土地出让业务支出</t>
  </si>
  <si>
    <t xml:space="preserve">      用于体育事业的彩票公益金支出</t>
  </si>
  <si>
    <t xml:space="preserve">      用于城乡医疗救助的彩票公益金支出</t>
  </si>
  <si>
    <t xml:space="preserve">    债务付息支出</t>
  </si>
  <si>
    <t xml:space="preserve">      其他地方自行试点项目收益专项债券付息支出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</si>
  <si>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</si>
  <si>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</si>
  <si>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</si>
  <si>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</si>
  <si>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</si>
  <si>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</si>
  <si>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地震灾后恢复重建补助支出</t>
  </si>
  <si>
    <t>三、调出资金</t>
  </si>
  <si>
    <t>四、年终结余</t>
  </si>
  <si>
    <t>收入总计</t>
  </si>
  <si>
    <t>支出总计</t>
  </si>
  <si>
    <t>、</t>
  </si>
  <si>
    <t>高新区部门预算汇总表</t>
  </si>
  <si>
    <t>序号</t>
  </si>
  <si>
    <t>单位名称</t>
  </si>
  <si>
    <t>财政建议金额</t>
  </si>
  <si>
    <t>一般公共预算支出</t>
  </si>
  <si>
    <t>管委会小计</t>
  </si>
  <si>
    <t>办公室</t>
  </si>
  <si>
    <t>高新区纪监工委</t>
  </si>
  <si>
    <t>组织工作局</t>
  </si>
  <si>
    <t>财政局</t>
  </si>
  <si>
    <t>产业发展局</t>
  </si>
  <si>
    <t>科技创新与人才服务局</t>
  </si>
  <si>
    <t>社会事务局</t>
  </si>
  <si>
    <t>经济合作局</t>
  </si>
  <si>
    <t>开发建设局</t>
  </si>
  <si>
    <t>高新自然资源与规划分局</t>
  </si>
  <si>
    <t>高新生态环境分局</t>
  </si>
  <si>
    <t>科技创新事务中心</t>
  </si>
  <si>
    <t>应急维稳事务中心</t>
  </si>
  <si>
    <t>直属事业单位小计</t>
  </si>
  <si>
    <t>园区发展事务中心</t>
  </si>
  <si>
    <t>城市管理执法大队</t>
  </si>
  <si>
    <t>房屋征收事务中心</t>
  </si>
  <si>
    <t>建设工程质量安全监督站</t>
  </si>
  <si>
    <t>衡阳综合保税区管理局</t>
  </si>
  <si>
    <t>教育系统小计</t>
  </si>
  <si>
    <t>教育文化服务中心</t>
  </si>
  <si>
    <t>华新小学</t>
  </si>
  <si>
    <t>祝融小学</t>
  </si>
  <si>
    <t>蒸水小学</t>
  </si>
  <si>
    <t>衡州小学</t>
  </si>
  <si>
    <t>柘里渡小学</t>
  </si>
  <si>
    <t>二塘小学</t>
  </si>
  <si>
    <t>长胜小学</t>
  </si>
  <si>
    <t>高新成章实验中学</t>
  </si>
  <si>
    <t>湖南新民中学</t>
  </si>
  <si>
    <t>衡州幼儿园</t>
  </si>
  <si>
    <t>街道及办事处小计</t>
  </si>
  <si>
    <t>华兴街道</t>
  </si>
  <si>
    <t>高岭办事处</t>
  </si>
  <si>
    <t>蒸水办事处</t>
  </si>
  <si>
    <t>金龙坪街道</t>
  </si>
  <si>
    <t>社会事务局（民社专户）</t>
  </si>
  <si>
    <t>华新医院</t>
  </si>
  <si>
    <t>非预算单位小计</t>
  </si>
  <si>
    <t>市场监督管理局园区分局</t>
  </si>
  <si>
    <t>高新公安分局</t>
  </si>
  <si>
    <t>衡阳市消防大队高新区办公室</t>
  </si>
  <si>
    <t>高新区税务局</t>
  </si>
  <si>
    <t>蒸湘区检察院</t>
  </si>
  <si>
    <t>海关</t>
  </si>
  <si>
    <t>预留资金</t>
  </si>
  <si>
    <t>上年结转</t>
  </si>
  <si>
    <t>政府性基金支出</t>
  </si>
  <si>
    <t>管委会</t>
  </si>
  <si>
    <t>高新投资集团</t>
  </si>
  <si>
    <t>调入一般公共预算</t>
  </si>
  <si>
    <t>财政专户支出合计</t>
  </si>
  <si>
    <t>2023年部门支出预算统计表</t>
  </si>
  <si>
    <t>单位名称：办公室</t>
  </si>
  <si>
    <t>项目名称</t>
  </si>
  <si>
    <t>小计</t>
  </si>
  <si>
    <t>人员经费</t>
  </si>
  <si>
    <t>行政运行</t>
  </si>
  <si>
    <t>机关事业单位基本养老保险缴费支出</t>
  </si>
  <si>
    <t>机关事业单位职业年金缴费支出</t>
  </si>
  <si>
    <t>事业单位医疗</t>
  </si>
  <si>
    <t>其他行政事业单位医疗支出</t>
  </si>
  <si>
    <t>住房公积金</t>
  </si>
  <si>
    <t>总公司经费</t>
  </si>
  <si>
    <t>一般行政管理事务</t>
  </si>
  <si>
    <t>劳务派遣人员经费</t>
  </si>
  <si>
    <t>一般行政管理事务支出</t>
  </si>
  <si>
    <t>其他城乡社区管理事务支出</t>
  </si>
  <si>
    <t>建设市场管理与监督</t>
  </si>
  <si>
    <t>其他教育管理事务支出</t>
  </si>
  <si>
    <t>其他人员经费</t>
  </si>
  <si>
    <t>其他一般公共服务支出</t>
  </si>
  <si>
    <t>机关基本运转经费</t>
  </si>
  <si>
    <t>食堂运维经费</t>
  </si>
  <si>
    <t>车辆运行经费</t>
  </si>
  <si>
    <t>公用经费</t>
  </si>
  <si>
    <t>办公室专项工作经费</t>
  </si>
  <si>
    <t>篮球场提质改造</t>
  </si>
  <si>
    <t>单位名称：高新区纪监工委</t>
  </si>
  <si>
    <t>办案经费</t>
  </si>
  <si>
    <t>其他纪检监察事务支出</t>
  </si>
  <si>
    <t>运维费</t>
  </si>
  <si>
    <t>村级巡察费用</t>
  </si>
  <si>
    <t>廉政文化建设</t>
  </si>
  <si>
    <t>单位名称：组织工作局</t>
  </si>
  <si>
    <t>组织人事专项工作经费</t>
  </si>
  <si>
    <t>其他组织事务支出</t>
  </si>
  <si>
    <t>统战经费</t>
  </si>
  <si>
    <t>其他统战事务支出</t>
  </si>
  <si>
    <t>基层公共服务“互联网+政务服务”平台政务外网</t>
  </si>
  <si>
    <t>乡村振兴资金</t>
  </si>
  <si>
    <t>职工体检</t>
  </si>
  <si>
    <t>干部职工日常培训</t>
  </si>
  <si>
    <t>总工会经费</t>
  </si>
  <si>
    <t>工会事务</t>
  </si>
  <si>
    <t>工会经费</t>
  </si>
  <si>
    <t>组织党建经费</t>
  </si>
  <si>
    <t>其他共产党事务支出</t>
  </si>
  <si>
    <t>机关党建经费</t>
  </si>
  <si>
    <t>企业党建经费</t>
  </si>
  <si>
    <t>妇联工作经费</t>
  </si>
  <si>
    <t>其他群众团体事务支出</t>
  </si>
  <si>
    <t>团委工作经费</t>
  </si>
  <si>
    <t>单位名称：财政局</t>
  </si>
  <si>
    <t>财政专项工作经费</t>
  </si>
  <si>
    <t>其他财政事务支出</t>
  </si>
  <si>
    <t>政府采购电子监管平台</t>
  </si>
  <si>
    <t>财政平台维护费</t>
  </si>
  <si>
    <t>衡阳高新区清产核资专项审计政府采购项目</t>
  </si>
  <si>
    <t>国库集中支付电子化服务经费</t>
  </si>
  <si>
    <t>单位名称：产业发展局</t>
  </si>
  <si>
    <t>产业发展专项工作经费</t>
  </si>
  <si>
    <t>创客中国</t>
  </si>
  <si>
    <t>军民融合示范基地有序开展费用</t>
  </si>
  <si>
    <t>国家级省级绿色产业园区申报</t>
  </si>
  <si>
    <t>电子信息产业链和移动互联网产业链发展研究</t>
  </si>
  <si>
    <t>园区中小企业服务平台费用</t>
  </si>
  <si>
    <t>东部片区人员工资及运营费用</t>
  </si>
  <si>
    <t>基层政权建设和社区治理</t>
  </si>
  <si>
    <t>单位名称：科技创新与人才服务局</t>
  </si>
  <si>
    <t>科技创新与人才服务专项工作经费</t>
  </si>
  <si>
    <t>其他科学技术管理事务支出</t>
  </si>
  <si>
    <t>科技型中小企业入库服务费</t>
  </si>
  <si>
    <t>火炬特色产业集群和特色产业基地申报</t>
  </si>
  <si>
    <t>国家级排名提升辅导</t>
  </si>
  <si>
    <t>跟班学习</t>
  </si>
  <si>
    <t>创新驱动高质量发展战略行动方案</t>
  </si>
  <si>
    <t>单位名称：社会事务局</t>
  </si>
  <si>
    <t>社会事务专项工作经费</t>
  </si>
  <si>
    <t>其他民政管理事务支出</t>
  </si>
  <si>
    <t>党管武装工作经费</t>
  </si>
  <si>
    <t>无偿献血工作经费</t>
  </si>
  <si>
    <t>困难群众春节慰问</t>
  </si>
  <si>
    <t>其他社会福利支出</t>
  </si>
  <si>
    <t>区内路名路牌更换及维修经费</t>
  </si>
  <si>
    <t>病媒生物防制服务费</t>
  </si>
  <si>
    <t>其他公共卫生支出</t>
  </si>
  <si>
    <t>单位名称：经济合作局</t>
  </si>
  <si>
    <t>招商专项经费</t>
  </si>
  <si>
    <t>其他商贸事务支出</t>
  </si>
  <si>
    <t>产业发展和企业扶持经费</t>
  </si>
  <si>
    <t>其他商业服务业等支出</t>
  </si>
  <si>
    <t>单位名称：开发建设局</t>
  </si>
  <si>
    <t>建设专项工作经费</t>
  </si>
  <si>
    <t>其他城乡社区公共设施支出</t>
  </si>
  <si>
    <t>人防工作经费</t>
  </si>
  <si>
    <t>人民防空</t>
  </si>
  <si>
    <t>高新区城区公共自行车系统（永安行）</t>
  </si>
  <si>
    <t>城建项目资金</t>
  </si>
  <si>
    <t>单位名称：高新自然资源与规划分局</t>
  </si>
  <si>
    <t>资规专项工作经费</t>
  </si>
  <si>
    <t>城乡社区规划与管理</t>
  </si>
  <si>
    <t>单位名称：生态环境保护局</t>
  </si>
  <si>
    <t>衡山科学城德隆再生金属有限公司地块土壤修复实施方案</t>
  </si>
  <si>
    <t>其他环境保护管理事务支出</t>
  </si>
  <si>
    <t>高新区调区扩区规划环境影响评价</t>
  </si>
  <si>
    <t>环保管家</t>
  </si>
  <si>
    <t>高新区生态环境监管平台建设项目</t>
  </si>
  <si>
    <t>其他环境监测与监察支出</t>
  </si>
  <si>
    <t>单位名称：科技创新服务中心</t>
  </si>
  <si>
    <t>科创智谷运维费</t>
  </si>
  <si>
    <t>湘南湘西大数据产业园运营费</t>
  </si>
  <si>
    <t>湘南湘西数字生活产业园运营费</t>
  </si>
  <si>
    <t>湘南湘西数字城市产业园运营费</t>
  </si>
  <si>
    <t>云创产业园运营费</t>
  </si>
  <si>
    <t>移动互联网产业园运营费</t>
  </si>
  <si>
    <t>移动互联网产业链</t>
  </si>
  <si>
    <t>科技创新服务中心专项工作经费</t>
  </si>
  <si>
    <t>国家级双创载体申报</t>
  </si>
  <si>
    <t>单位名称：应急维稳事务中心</t>
  </si>
  <si>
    <t>编制应急预案</t>
  </si>
  <si>
    <t>其他应急管理支出</t>
  </si>
  <si>
    <t>应急维稳专项工作经费</t>
  </si>
  <si>
    <t>道路治超非现场执法不停车预检系统建设政府采购项目</t>
  </si>
  <si>
    <t>单位名称：园区发展事务中心</t>
  </si>
  <si>
    <t>园区事务发展专项工作经费</t>
  </si>
  <si>
    <t>其他政府办公厅（室）及相关机构事务支出</t>
  </si>
  <si>
    <t>单位名称：城市管理执法大队</t>
  </si>
  <si>
    <t>衡阳市白沙洲工业园区梭巴车租赁合同</t>
  </si>
  <si>
    <t>公共区域绿地用水</t>
  </si>
  <si>
    <t>城乡社区环境卫生</t>
  </si>
  <si>
    <t>公共区域电费</t>
  </si>
  <si>
    <t>平湖公园全民健身广场物业服务项目</t>
  </si>
  <si>
    <t>其他文化和旅游支出</t>
  </si>
  <si>
    <t>环境整治经费
和园林绿化养护经费</t>
  </si>
  <si>
    <t>市政维护经费</t>
  </si>
  <si>
    <t>单位名称：房屋征收事务中心</t>
  </si>
  <si>
    <t>新桥花园安置小区物业管理</t>
  </si>
  <si>
    <t>互助、杨柳安置房物业管理费</t>
  </si>
  <si>
    <t>单位名称：建设工程质量安全监督站</t>
  </si>
  <si>
    <t>单位名称：衡阳综合保税区管理局</t>
  </si>
  <si>
    <t>事业运行</t>
  </si>
  <si>
    <t>综保局专项工作经费</t>
  </si>
  <si>
    <t>特殊监管区域系统运维费</t>
  </si>
  <si>
    <t>跨境电商1210监管场所建设项目</t>
  </si>
  <si>
    <t>企业服务工作经费</t>
  </si>
  <si>
    <t>跨境电商服务中心项目</t>
  </si>
  <si>
    <t>单位名称：教育文化服务中心</t>
  </si>
  <si>
    <t>党建经费</t>
  </si>
  <si>
    <t>湘江农场退休教师工资及福利待遇补差</t>
  </si>
  <si>
    <t>小学教育</t>
  </si>
  <si>
    <t>生活困难补助经费</t>
  </si>
  <si>
    <t>义务教育阶段生均公用补助经费</t>
  </si>
  <si>
    <t>学前教育幼儿园生均公用经费</t>
  </si>
  <si>
    <t>学前教育</t>
  </si>
  <si>
    <t>家庭经济困难幼儿入园补助金</t>
  </si>
  <si>
    <t>家庭经济困难学生生活补助经费</t>
  </si>
  <si>
    <t>国家助学金</t>
  </si>
  <si>
    <t>高中教育</t>
  </si>
  <si>
    <t>免学杂费</t>
  </si>
  <si>
    <t>义务教育阶段教师选派工作经费</t>
  </si>
  <si>
    <t>免费师范生</t>
  </si>
  <si>
    <t>物业管理费</t>
  </si>
  <si>
    <t>校方责任险</t>
  </si>
  <si>
    <t>关心下一代青少年工作委员会</t>
  </si>
  <si>
    <t>教师培训经费</t>
  </si>
  <si>
    <t>教育督导及教研经费</t>
  </si>
  <si>
    <t>国家教育质量检测</t>
  </si>
  <si>
    <t>教师节专项费</t>
  </si>
  <si>
    <t>教师职称评定工作</t>
  </si>
  <si>
    <t>民办机构年检、管理费用</t>
  </si>
  <si>
    <t>招聘教师经费</t>
  </si>
  <si>
    <t>工业博物馆项目支出</t>
  </si>
  <si>
    <t>单位名称：华新小学</t>
  </si>
  <si>
    <t>聘用人员劳务派遣经费</t>
  </si>
  <si>
    <t>退休人员经费</t>
  </si>
  <si>
    <t>教师公用经费</t>
  </si>
  <si>
    <t>生均公用经费</t>
  </si>
  <si>
    <t>2023年保安服务费</t>
  </si>
  <si>
    <t>2023年保洁服务费</t>
  </si>
  <si>
    <t>单位名称：祝融小学</t>
  </si>
  <si>
    <t>单位名称：蒸水小学</t>
  </si>
  <si>
    <t>单位名称：衡州小学</t>
  </si>
  <si>
    <t>单位名称：柘里渡小学</t>
  </si>
  <si>
    <t>单位名称：二塘小学</t>
  </si>
  <si>
    <t>财政补助资金</t>
  </si>
  <si>
    <t>校车专项经费</t>
  </si>
  <si>
    <t>单位名称：长胜小学</t>
  </si>
  <si>
    <t>单位名称：高新成章实验学校</t>
  </si>
  <si>
    <t>初中教育</t>
  </si>
  <si>
    <t>成章实验中学教师人员经费</t>
  </si>
  <si>
    <t>单位名称：新民中学</t>
  </si>
  <si>
    <t>非税收入</t>
  </si>
  <si>
    <t>单位名称：衡州幼儿园</t>
  </si>
  <si>
    <t>运转经费</t>
  </si>
  <si>
    <t>单位名称：华兴街道</t>
  </si>
  <si>
    <t>在编人员经费</t>
  </si>
  <si>
    <t>财政所“互联网+监督”工作经费</t>
  </si>
  <si>
    <t>综治中心网络通信费</t>
  </si>
  <si>
    <t>祥光社区办公用房租金补助</t>
  </si>
  <si>
    <t>街道工作经费</t>
  </si>
  <si>
    <t>村组运转经费及其他开支</t>
  </si>
  <si>
    <t>社区服务站人员经费及工作经费</t>
  </si>
  <si>
    <t>残疾人协会工作经费</t>
  </si>
  <si>
    <t>银泰、祥和装修费</t>
  </si>
  <si>
    <t>高鑫、君昇市场门头改造</t>
  </si>
  <si>
    <t>村、组干部经费</t>
  </si>
  <si>
    <t>卫生和绿化管理经费</t>
  </si>
  <si>
    <t>市场管理经费</t>
  </si>
  <si>
    <t>安置房卫生经费</t>
  </si>
  <si>
    <t>环卫外包经费</t>
  </si>
  <si>
    <t>公益性岗位工资（军退人员13人）</t>
  </si>
  <si>
    <t>公益性岗位补贴</t>
  </si>
  <si>
    <t>单位名称：高岭办事处</t>
  </si>
  <si>
    <t>长胜管理处办公场地租金</t>
  </si>
  <si>
    <t>高岭办事处临时办公场所装修及物业、租赁费</t>
  </si>
  <si>
    <t>城乡结合部环卫外包费用</t>
  </si>
  <si>
    <t>林隐生活污水毒品溯源整治工作经费</t>
  </si>
  <si>
    <t>公益性岗位工资（军退人员3人）</t>
  </si>
  <si>
    <t>单位名称：蒸水办事处</t>
  </si>
  <si>
    <t>陆家书屋运转经费</t>
  </si>
  <si>
    <t>二塘管理处办公场地租金</t>
  </si>
  <si>
    <t>单位名称：金龙坪街道</t>
  </si>
  <si>
    <t>金桥安置房小区物管经费</t>
  </si>
  <si>
    <t>医疗救助资金</t>
  </si>
  <si>
    <t>其他医疗救助支出</t>
  </si>
  <si>
    <t>医保财政补助区级配套资金</t>
  </si>
  <si>
    <t>财政对城乡居民基本医疗保险基金的补助</t>
  </si>
  <si>
    <t>医保工作经费</t>
  </si>
  <si>
    <t>其他医疗保障管理事务支出</t>
  </si>
  <si>
    <t>抚恤资金</t>
  </si>
  <si>
    <t>其他退役安置支出</t>
  </si>
  <si>
    <t>义务兵优待金，大学生奖励金、自主就业一次性补助金、艰苦地区服役一次性奖励金、立功受奖奖励金</t>
  </si>
  <si>
    <t>自主就业退役士兵</t>
  </si>
  <si>
    <t>其他退役军人资金</t>
  </si>
  <si>
    <t>优抚对象和退役军人医疗和困难援助</t>
  </si>
  <si>
    <t>就业补助资金</t>
  </si>
  <si>
    <t>其他就业补助支出</t>
  </si>
  <si>
    <t>城乡居民养老保险相关补助资金</t>
  </si>
  <si>
    <t>养老服务资金</t>
  </si>
  <si>
    <t>社工服务能力提升经费</t>
  </si>
  <si>
    <t>城市最低生活保障</t>
  </si>
  <si>
    <t>城市最低生活保障金支出</t>
  </si>
  <si>
    <t>农村最低生活保障</t>
  </si>
  <si>
    <t>农村最低生活保障金支出</t>
  </si>
  <si>
    <t>城市特困</t>
  </si>
  <si>
    <t>城市特困人员救助供养支出</t>
  </si>
  <si>
    <t>农村特困</t>
  </si>
  <si>
    <t>农村特困人员救助供养支出</t>
  </si>
  <si>
    <t>儿童福利</t>
  </si>
  <si>
    <t>民政、临时救助</t>
  </si>
  <si>
    <t>困难群众补贴资金</t>
  </si>
  <si>
    <t>基本养老服务补贴及高龄补贴</t>
  </si>
  <si>
    <t>重度残疾人护理补贴及重度残疾人特殊生活补助</t>
  </si>
  <si>
    <t>其他残疾人事业支出</t>
  </si>
  <si>
    <t>残疾人家庭无障碍改造</t>
  </si>
  <si>
    <t>离职村干部人员生活补助</t>
  </si>
  <si>
    <t>残疾人补助资金</t>
  </si>
  <si>
    <t>老年乡村医生补助</t>
  </si>
  <si>
    <t>老龄卫生健康事务</t>
  </si>
  <si>
    <t>卫生与计划生育补助资金</t>
  </si>
  <si>
    <t>其他卫生健康管理事务支出</t>
  </si>
  <si>
    <t>计生特别扶助补助经费</t>
  </si>
  <si>
    <t>2023年部门支出预算测算表</t>
  </si>
  <si>
    <t>单位（部门）名称：华新医院</t>
  </si>
  <si>
    <t>房屋租赁费</t>
  </si>
  <si>
    <t>城市卫生机构</t>
  </si>
  <si>
    <t>单位（部门）名称：非本级预算单位</t>
  </si>
  <si>
    <t>其他市场监督管理事务</t>
  </si>
  <si>
    <t>其他公安支出</t>
  </si>
  <si>
    <t>其他消防事务支出</t>
  </si>
  <si>
    <t>其他税收事务支出</t>
  </si>
  <si>
    <t>其他检察支出</t>
  </si>
  <si>
    <t>其他海关事务支出</t>
  </si>
  <si>
    <t>单位（部门）名称：高新区</t>
  </si>
  <si>
    <t>高新区</t>
  </si>
  <si>
    <t>增人增资经费</t>
  </si>
  <si>
    <t>公共卫生和疫情防控经费</t>
  </si>
  <si>
    <t>重大公共卫生服务</t>
  </si>
  <si>
    <t>文体旅及创文创卫工作经费</t>
  </si>
  <si>
    <t>南湖公园物管费</t>
  </si>
  <si>
    <t>纪委监委</t>
  </si>
  <si>
    <t>廉政文化建设提质改造</t>
  </si>
  <si>
    <t>招考工作经费</t>
  </si>
  <si>
    <t>档案管理经费</t>
  </si>
  <si>
    <t>职工培训经费</t>
  </si>
  <si>
    <t>国际妇女节百年大庆系列活动经费</t>
  </si>
  <si>
    <t>企业奖补及小升规奖励</t>
  </si>
  <si>
    <t>中小企业发展专项</t>
  </si>
  <si>
    <t>第五次全国经济普查费用</t>
  </si>
  <si>
    <t>专项普查活动</t>
  </si>
  <si>
    <t>经营性国有资产修缮工作经费</t>
  </si>
  <si>
    <t>第三方造价咨询服务费</t>
  </si>
  <si>
    <t>科创与人才服务局</t>
  </si>
  <si>
    <t>公共场所卫生监管托管经费</t>
  </si>
  <si>
    <t>平台运维经费</t>
  </si>
  <si>
    <t>应急物资储备经费</t>
  </si>
  <si>
    <t>驻深圳联络处</t>
  </si>
  <si>
    <t>驻上海联络处</t>
  </si>
  <si>
    <t>高新区2022年既有住宅增设电梯补贴</t>
  </si>
  <si>
    <t>资规局</t>
  </si>
  <si>
    <t>生态环境保护局</t>
  </si>
  <si>
    <t>科技创新服务中心</t>
  </si>
  <si>
    <t>在孵企业奖补资金</t>
  </si>
  <si>
    <t>国省级孵化器、众创空间申报</t>
  </si>
  <si>
    <t>新招引平台运营经费</t>
  </si>
  <si>
    <t>高岭及蒸水垃圾分类外包</t>
  </si>
  <si>
    <t>专用车辆购置</t>
  </si>
  <si>
    <t>城管执法</t>
  </si>
  <si>
    <t>金柘六期安置小区物业管理服务</t>
  </si>
  <si>
    <t>二塘安置小区物业管理服务</t>
  </si>
  <si>
    <t>购买学位经费</t>
  </si>
  <si>
    <t>支持学前教育发展资金</t>
  </si>
  <si>
    <t>各校项目经费</t>
  </si>
  <si>
    <t>陆家新屋项目支出</t>
  </si>
  <si>
    <t>街道办事处</t>
  </si>
  <si>
    <t>提质改造经费</t>
  </si>
  <si>
    <t>部分社区工作人员退休福利待遇</t>
  </si>
  <si>
    <t>经营性资产工作经费</t>
  </si>
  <si>
    <t xml:space="preserve">部分机关转企补差经费            </t>
  </si>
  <si>
    <t>安置房无物业小区下水道疏通经费</t>
  </si>
  <si>
    <t>老旧小区增设电梯工作经费</t>
  </si>
  <si>
    <t>西园市场交通专项整治工作经费</t>
  </si>
  <si>
    <t>蒸水安置房示范小区建设经费</t>
  </si>
  <si>
    <t>雁鸣溪夜市经费</t>
  </si>
  <si>
    <t>中航白沙湾和金叶小区排污管清淤</t>
  </si>
  <si>
    <t>非本级预算单位</t>
  </si>
  <si>
    <t>补助经费</t>
  </si>
  <si>
    <t>单位名称：政府性基金</t>
  </si>
  <si>
    <t>专项债还本付息</t>
  </si>
  <si>
    <t>其他地方自行试点项目收益专项债券付息支出</t>
  </si>
  <si>
    <t>土地评估、报批、规划及设计勘探经费</t>
  </si>
  <si>
    <t>土地出让业务支出</t>
  </si>
  <si>
    <t>民社专户</t>
  </si>
  <si>
    <t>被征地农民补贴</t>
  </si>
  <si>
    <t>补助被征地农民支出</t>
  </si>
  <si>
    <t>征拆办</t>
  </si>
  <si>
    <t>过渡费</t>
  </si>
  <si>
    <t>征地和拆迁补偿支出</t>
  </si>
  <si>
    <t>生活费</t>
  </si>
  <si>
    <t>征地拆迁工作经费</t>
  </si>
  <si>
    <t>化债资金</t>
  </si>
  <si>
    <t>土地开发支出</t>
  </si>
  <si>
    <t>湘江防洪堤项目建设破坏水系的报告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</si>
</sst>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#,##0_ "/>
    <numFmt numFmtId="181" formatCode="0.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48"/>
      <color theme="1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宋体"/>
      <charset val="134"/>
    </font>
    <font>
      <sz val="36"/>
      <color theme="1"/>
      <name val="楷体"/>
      <charset val="134"/>
    </font>
    <font>
      <sz val="11"/>
      <name val="宋体"/>
      <charset val="134"/>
      <scheme val="minor"/>
    </font>
    <font>
      <sz val="36"/>
      <name val="楷体"/>
      <charset val="134"/>
    </font>
    <font>
      <b/>
      <sz val="14"/>
      <name val="仿宋"/>
      <charset val="134"/>
    </font>
    <font>
      <b/>
      <sz val="36"/>
      <name val="楷体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theme="1"/>
      <name val="仿宋"/>
      <charset val="134"/>
    </font>
    <font>
      <sz val="9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family val="1"/>
    </font>
    <font>
      <sz val="9"/>
      <name val="Times New Roman"/>
    </font>
    <font>
      <b/>
      <sz val="9"/>
      <name val="Times New Roman"/>
    </font>
    <font>
      <sz val="10"/>
      <name val="宋体"/>
      <charset val="134"/>
    </font>
    <font>
      <sz val="12"/>
      <name val="楷体_GB2312"/>
      <charset val="134"/>
    </font>
    <font>
      <sz val="18"/>
      <name val="黑体"/>
      <family val="3"/>
      <charset val="134"/>
    </font>
    <font>
      <sz val="20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indexed="8"/>
      <name val="Tahoma"/>
      <family val="2"/>
    </font>
    <font>
      <sz val="10"/>
      <name val="MS Sans Serif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8" fillId="0" borderId="0"/>
    <xf numFmtId="0" fontId="30" fillId="0" borderId="0"/>
    <xf numFmtId="0" fontId="14" fillId="0" borderId="0"/>
    <xf numFmtId="0" fontId="18" fillId="0" borderId="0">
      <alignment vertical="center"/>
    </xf>
    <xf numFmtId="0" fontId="32" fillId="0" borderId="0">
      <alignment vertical="center"/>
    </xf>
    <xf numFmtId="0" fontId="31" fillId="0" borderId="0"/>
    <xf numFmtId="0" fontId="14" fillId="0" borderId="0"/>
    <xf numFmtId="0" fontId="32" fillId="0" borderId="0">
      <alignment vertical="center"/>
    </xf>
    <xf numFmtId="0" fontId="14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179" fontId="5" fillId="0" borderId="3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179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Fill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 wrapText="1"/>
    </xf>
    <xf numFmtId="49" fontId="4" fillId="0" borderId="1" xfId="7" applyNumberFormat="1" applyFont="1" applyFill="1" applyBorder="1" applyAlignment="1">
      <alignment horizontal="center" vertical="center" wrapText="1"/>
    </xf>
    <xf numFmtId="0" fontId="5" fillId="0" borderId="0" xfId="9" applyFont="1" applyFill="1" applyBorder="1" applyAlignment="1">
      <alignment horizontal="center" vertical="center" wrapText="1"/>
    </xf>
    <xf numFmtId="49" fontId="4" fillId="0" borderId="5" xfId="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9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3" fillId="0" borderId="1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vertical="center"/>
    </xf>
    <xf numFmtId="0" fontId="18" fillId="0" borderId="0" xfId="4" applyFont="1" applyFill="1" applyAlignment="1">
      <alignment vertical="center"/>
    </xf>
    <xf numFmtId="0" fontId="18" fillId="0" borderId="0" xfId="4" applyFont="1" applyFill="1" applyAlignment="1">
      <alignment horizontal="center" vertical="center"/>
    </xf>
    <xf numFmtId="0" fontId="20" fillId="0" borderId="0" xfId="4" applyFont="1" applyFill="1" applyBorder="1" applyAlignment="1">
      <alignment vertical="center"/>
    </xf>
    <xf numFmtId="180" fontId="20" fillId="0" borderId="0" xfId="4" applyNumberFormat="1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 wrapText="1"/>
    </xf>
    <xf numFmtId="180" fontId="20" fillId="0" borderId="1" xfId="4" applyNumberFormat="1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horizontal="right" vertical="center" wrapText="1"/>
    </xf>
    <xf numFmtId="0" fontId="20" fillId="0" borderId="1" xfId="4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right" vertical="center"/>
    </xf>
    <xf numFmtId="0" fontId="20" fillId="0" borderId="0" xfId="4" applyFont="1" applyFill="1" applyAlignment="1">
      <alignment vertical="center"/>
    </xf>
    <xf numFmtId="0" fontId="21" fillId="0" borderId="0" xfId="4" applyFont="1" applyFill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22" fillId="0" borderId="0" xfId="4" applyFont="1" applyFill="1" applyAlignment="1">
      <alignment vertical="center"/>
    </xf>
    <xf numFmtId="0" fontId="23" fillId="0" borderId="0" xfId="4" applyFont="1" applyFill="1" applyAlignment="1">
      <alignment vertical="center"/>
    </xf>
    <xf numFmtId="49" fontId="18" fillId="0" borderId="0" xfId="4" applyNumberFormat="1" applyFont="1" applyFill="1" applyAlignment="1">
      <alignment vertical="center"/>
    </xf>
    <xf numFmtId="178" fontId="18" fillId="0" borderId="0" xfId="4" applyNumberFormat="1" applyFont="1" applyFill="1" applyAlignment="1">
      <alignment horizontal="center" vertical="center"/>
    </xf>
    <xf numFmtId="178" fontId="19" fillId="0" borderId="0" xfId="4" applyNumberFormat="1" applyFont="1" applyFill="1" applyBorder="1" applyAlignment="1" applyProtection="1">
      <alignment horizontal="center" vertical="center"/>
    </xf>
    <xf numFmtId="49" fontId="18" fillId="0" borderId="0" xfId="4" applyNumberFormat="1" applyFont="1" applyFill="1" applyBorder="1" applyAlignment="1">
      <alignment vertical="center"/>
    </xf>
    <xf numFmtId="49" fontId="24" fillId="0" borderId="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178" fontId="20" fillId="0" borderId="0" xfId="4" applyNumberFormat="1" applyFont="1" applyFill="1" applyBorder="1" applyAlignment="1">
      <alignment horizontal="center" vertical="center" wrapText="1"/>
    </xf>
    <xf numFmtId="49" fontId="20" fillId="0" borderId="2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>
      <alignment horizontal="center" vertical="center" wrapText="1"/>
    </xf>
    <xf numFmtId="49" fontId="20" fillId="0" borderId="9" xfId="4" applyNumberFormat="1" applyFont="1" applyFill="1" applyBorder="1" applyAlignment="1">
      <alignment horizontal="center" vertical="center" wrapText="1"/>
    </xf>
    <xf numFmtId="4" fontId="20" fillId="0" borderId="1" xfId="4" applyNumberFormat="1" applyFont="1" applyFill="1" applyBorder="1" applyAlignment="1" applyProtection="1">
      <alignment horizontal="center" vertical="center" wrapText="1"/>
    </xf>
    <xf numFmtId="178" fontId="20" fillId="0" borderId="1" xfId="4" applyNumberFormat="1" applyFont="1" applyFill="1" applyBorder="1" applyAlignment="1">
      <alignment horizontal="center" vertical="center"/>
    </xf>
    <xf numFmtId="4" fontId="20" fillId="0" borderId="1" xfId="4" applyNumberFormat="1" applyFont="1" applyFill="1" applyBorder="1" applyAlignment="1" applyProtection="1">
      <alignment horizontal="left" vertical="center" wrapText="1"/>
    </xf>
    <xf numFmtId="49" fontId="22" fillId="0" borderId="1" xfId="4" applyNumberFormat="1" applyFont="1" applyFill="1" applyBorder="1" applyAlignment="1">
      <alignment vertical="center"/>
    </xf>
    <xf numFmtId="178" fontId="22" fillId="0" borderId="0" xfId="4" applyNumberFormat="1" applyFont="1" applyFill="1" applyAlignment="1">
      <alignment horizontal="center" vertical="center"/>
    </xf>
    <xf numFmtId="49" fontId="18" fillId="0" borderId="1" xfId="4" applyNumberFormat="1" applyFont="1" applyFill="1" applyBorder="1" applyAlignment="1">
      <alignment vertical="center"/>
    </xf>
    <xf numFmtId="0" fontId="14" fillId="0" borderId="0" xfId="3" applyFont="1" applyFill="1"/>
    <xf numFmtId="0" fontId="24" fillId="0" borderId="0" xfId="3" applyFont="1" applyFill="1"/>
    <xf numFmtId="0" fontId="20" fillId="0" borderId="0" xfId="3" applyFont="1" applyFill="1" applyAlignment="1">
      <alignment horizontal="center" wrapText="1"/>
    </xf>
    <xf numFmtId="0" fontId="25" fillId="0" borderId="0" xfId="3" applyFont="1" applyFill="1"/>
    <xf numFmtId="0" fontId="25" fillId="0" borderId="0" xfId="3" applyFont="1" applyFill="1" applyAlignment="1">
      <alignment wrapText="1"/>
    </xf>
    <xf numFmtId="0" fontId="14" fillId="0" borderId="0" xfId="3" applyFill="1" applyAlignment="1">
      <alignment wrapText="1"/>
    </xf>
    <xf numFmtId="0" fontId="14" fillId="0" borderId="0" xfId="3" applyFont="1" applyFill="1" applyAlignment="1">
      <alignment wrapText="1"/>
    </xf>
    <xf numFmtId="0" fontId="14" fillId="0" borderId="0" xfId="3" applyFill="1"/>
    <xf numFmtId="0" fontId="14" fillId="0" borderId="0" xfId="3" applyFill="1" applyAlignment="1">
      <alignment vertical="center"/>
    </xf>
    <xf numFmtId="0" fontId="14" fillId="0" borderId="0" xfId="3" applyFill="1" applyAlignment="1">
      <alignment horizontal="center" vertical="center"/>
    </xf>
    <xf numFmtId="0" fontId="14" fillId="0" borderId="0" xfId="3" applyFill="1" applyAlignment="1">
      <alignment horizontal="center"/>
    </xf>
    <xf numFmtId="178" fontId="14" fillId="0" borderId="0" xfId="3" applyNumberFormat="1" applyFill="1" applyAlignment="1">
      <alignment horizontal="center"/>
    </xf>
    <xf numFmtId="178" fontId="14" fillId="0" borderId="0" xfId="3" applyNumberFormat="1" applyFill="1" applyAlignment="1">
      <alignment horizontal="center" vertical="center"/>
    </xf>
    <xf numFmtId="0" fontId="20" fillId="0" borderId="0" xfId="3" applyFont="1" applyFill="1" applyAlignment="1">
      <alignment vertical="center" wrapText="1"/>
    </xf>
    <xf numFmtId="180" fontId="20" fillId="0" borderId="0" xfId="3" applyNumberFormat="1" applyFont="1" applyFill="1" applyAlignment="1">
      <alignment horizontal="center" vertical="center" wrapText="1"/>
    </xf>
    <xf numFmtId="180" fontId="20" fillId="0" borderId="0" xfId="3" applyNumberFormat="1" applyFont="1" applyFill="1" applyBorder="1" applyAlignment="1">
      <alignment horizontal="center" wrapText="1"/>
    </xf>
    <xf numFmtId="0" fontId="20" fillId="0" borderId="0" xfId="3" applyFont="1" applyFill="1" applyBorder="1" applyAlignment="1">
      <alignment horizontal="center" wrapText="1"/>
    </xf>
    <xf numFmtId="178" fontId="20" fillId="0" borderId="0" xfId="3" applyNumberFormat="1" applyFont="1" applyFill="1" applyAlignment="1">
      <alignment horizontal="center" wrapText="1"/>
    </xf>
    <xf numFmtId="0" fontId="20" fillId="0" borderId="1" xfId="3" applyFont="1" applyFill="1" applyBorder="1" applyAlignment="1">
      <alignment horizontal="center" vertical="center" wrapText="1"/>
    </xf>
    <xf numFmtId="180" fontId="20" fillId="0" borderId="1" xfId="3" applyNumberFormat="1" applyFont="1" applyFill="1" applyBorder="1" applyAlignment="1">
      <alignment horizontal="center" vertical="center" wrapText="1"/>
    </xf>
    <xf numFmtId="180" fontId="20" fillId="0" borderId="1" xfId="3" applyNumberFormat="1" applyFont="1" applyBorder="1" applyAlignment="1">
      <alignment horizontal="center" vertical="center" wrapText="1"/>
    </xf>
    <xf numFmtId="181" fontId="20" fillId="0" borderId="1" xfId="3" applyNumberFormat="1" applyFont="1" applyBorder="1" applyAlignment="1">
      <alignment horizontal="center" vertical="center" wrapText="1"/>
    </xf>
    <xf numFmtId="178" fontId="20" fillId="0" borderId="1" xfId="3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vertical="center" wrapText="1"/>
    </xf>
    <xf numFmtId="0" fontId="20" fillId="0" borderId="1" xfId="3" applyFont="1" applyFill="1" applyBorder="1" applyAlignment="1">
      <alignment horizontal="right" vertical="center" wrapText="1"/>
    </xf>
    <xf numFmtId="179" fontId="20" fillId="0" borderId="1" xfId="3" applyNumberFormat="1" applyFont="1" applyFill="1" applyBorder="1" applyAlignment="1">
      <alignment horizontal="right" vertical="center" wrapText="1"/>
    </xf>
    <xf numFmtId="178" fontId="20" fillId="0" borderId="1" xfId="3" applyNumberFormat="1" applyFont="1" applyFill="1" applyBorder="1" applyAlignment="1">
      <alignment horizontal="right" vertical="center" wrapText="1"/>
    </xf>
    <xf numFmtId="178" fontId="20" fillId="0" borderId="1" xfId="3" applyNumberFormat="1" applyFont="1" applyFill="1" applyBorder="1" applyAlignment="1" applyProtection="1">
      <alignment vertical="center" wrapText="1"/>
      <protection locked="0"/>
    </xf>
    <xf numFmtId="178" fontId="25" fillId="0" borderId="1" xfId="3" applyNumberFormat="1" applyFont="1" applyFill="1" applyBorder="1" applyAlignment="1">
      <alignment wrapText="1"/>
    </xf>
    <xf numFmtId="1" fontId="20" fillId="0" borderId="1" xfId="3" applyNumberFormat="1" applyFont="1" applyFill="1" applyBorder="1" applyAlignment="1" applyProtection="1">
      <alignment vertical="center" wrapText="1"/>
      <protection locked="0"/>
    </xf>
    <xf numFmtId="0" fontId="20" fillId="0" borderId="1" xfId="3" applyNumberFormat="1" applyFont="1" applyFill="1" applyBorder="1" applyAlignment="1" applyProtection="1">
      <alignment vertical="center" wrapText="1"/>
      <protection locked="0"/>
    </xf>
    <xf numFmtId="0" fontId="28" fillId="0" borderId="1" xfId="3" applyFont="1" applyFill="1" applyBorder="1" applyAlignment="1">
      <alignment vertical="center" wrapText="1"/>
    </xf>
    <xf numFmtId="0" fontId="14" fillId="0" borderId="0" xfId="3" applyFont="1" applyFill="1" applyAlignment="1">
      <alignment vertical="center"/>
    </xf>
    <xf numFmtId="0" fontId="29" fillId="0" borderId="0" xfId="3" applyFont="1" applyFill="1" applyAlignment="1">
      <alignment horizontal="center"/>
    </xf>
    <xf numFmtId="0" fontId="29" fillId="0" borderId="0" xfId="3" applyFont="1" applyFill="1"/>
    <xf numFmtId="178" fontId="21" fillId="0" borderId="0" xfId="3" applyNumberFormat="1" applyFont="1" applyFill="1" applyAlignment="1">
      <alignment horizontal="center"/>
    </xf>
    <xf numFmtId="0" fontId="20" fillId="0" borderId="0" xfId="3" applyFont="1" applyFill="1" applyAlignment="1">
      <alignment horizontal="left" vertical="center" wrapText="1"/>
    </xf>
    <xf numFmtId="0" fontId="20" fillId="0" borderId="0" xfId="3" applyFont="1" applyFill="1" applyAlignment="1">
      <alignment horizontal="center" vertical="center" wrapText="1"/>
    </xf>
    <xf numFmtId="178" fontId="20" fillId="0" borderId="0" xfId="3" applyNumberFormat="1" applyFont="1" applyFill="1" applyAlignment="1">
      <alignment horizontal="center" vertical="center" wrapText="1"/>
    </xf>
    <xf numFmtId="0" fontId="16" fillId="0" borderId="0" xfId="3" applyFont="1" applyFill="1"/>
    <xf numFmtId="178" fontId="25" fillId="0" borderId="0" xfId="3" applyNumberFormat="1" applyFont="1" applyFill="1" applyAlignment="1">
      <alignment wrapText="1"/>
    </xf>
    <xf numFmtId="178" fontId="21" fillId="0" borderId="0" xfId="3" applyNumberFormat="1" applyFont="1" applyFill="1" applyAlignment="1">
      <alignment horizontal="center" vertical="center" wrapText="1"/>
    </xf>
    <xf numFmtId="178" fontId="14" fillId="0" borderId="0" xfId="3" applyNumberFormat="1" applyFill="1" applyAlignment="1">
      <alignment horizontal="center" vertical="center" wrapText="1"/>
    </xf>
    <xf numFmtId="178" fontId="14" fillId="0" borderId="0" xfId="3" applyNumberFormat="1" applyFont="1" applyFill="1" applyAlignment="1">
      <alignment horizontal="center" vertical="center" wrapText="1"/>
    </xf>
    <xf numFmtId="0" fontId="21" fillId="0" borderId="0" xfId="3" applyFont="1" applyFill="1" applyAlignment="1">
      <alignment horizontal="center"/>
    </xf>
    <xf numFmtId="178" fontId="21" fillId="0" borderId="0" xfId="3" applyNumberFormat="1" applyFont="1" applyFill="1" applyAlignment="1">
      <alignment horizontal="center" vertical="center"/>
    </xf>
    <xf numFmtId="0" fontId="16" fillId="0" borderId="0" xfId="3" applyFont="1" applyFill="1" applyAlignment="1">
      <alignment horizontal="center"/>
    </xf>
    <xf numFmtId="178" fontId="16" fillId="0" borderId="0" xfId="3" applyNumberFormat="1" applyFont="1" applyFill="1" applyAlignment="1">
      <alignment horizontal="center"/>
    </xf>
    <xf numFmtId="0" fontId="14" fillId="0" borderId="0" xfId="3"/>
    <xf numFmtId="178" fontId="16" fillId="0" borderId="0" xfId="3" applyNumberFormat="1" applyFont="1" applyFill="1" applyAlignment="1">
      <alignment horizontal="center" vertical="center"/>
    </xf>
    <xf numFmtId="0" fontId="26" fillId="0" borderId="0" xfId="3" applyFont="1" applyFill="1" applyAlignment="1">
      <alignment horizontal="center" vertical="center" wrapText="1"/>
    </xf>
    <xf numFmtId="180" fontId="27" fillId="0" borderId="0" xfId="3" applyNumberFormat="1" applyFont="1" applyFill="1" applyAlignment="1">
      <alignment horizontal="center" vertical="center" wrapText="1"/>
    </xf>
    <xf numFmtId="0" fontId="27" fillId="0" borderId="0" xfId="3" applyFont="1" applyFill="1" applyAlignment="1">
      <alignment horizontal="center" vertical="center" wrapText="1"/>
    </xf>
    <xf numFmtId="178" fontId="27" fillId="0" borderId="0" xfId="3" applyNumberFormat="1" applyFont="1" applyFill="1" applyAlignment="1">
      <alignment horizontal="center" vertical="center" wrapText="1"/>
    </xf>
    <xf numFmtId="178" fontId="20" fillId="0" borderId="8" xfId="3" applyNumberFormat="1" applyFont="1" applyFill="1" applyBorder="1" applyAlignment="1">
      <alignment horizontal="right" vertical="center" wrapText="1"/>
    </xf>
    <xf numFmtId="0" fontId="20" fillId="0" borderId="8" xfId="3" applyFont="1" applyFill="1" applyBorder="1" applyAlignment="1">
      <alignment horizontal="right" vertical="center" wrapText="1"/>
    </xf>
    <xf numFmtId="0" fontId="19" fillId="0" borderId="0" xfId="4" applyNumberFormat="1" applyFont="1" applyFill="1" applyBorder="1" applyAlignment="1" applyProtection="1">
      <alignment horizontal="center" vertical="center"/>
    </xf>
    <xf numFmtId="178" fontId="19" fillId="0" borderId="0" xfId="4" applyNumberFormat="1" applyFont="1" applyFill="1" applyBorder="1" applyAlignment="1" applyProtection="1">
      <alignment horizontal="center" vertical="center"/>
    </xf>
    <xf numFmtId="49" fontId="20" fillId="0" borderId="1" xfId="1" applyNumberFormat="1" applyFont="1" applyFill="1" applyBorder="1" applyAlignment="1" applyProtection="1">
      <alignment horizontal="center" vertical="center" wrapText="1"/>
    </xf>
    <xf numFmtId="49" fontId="20" fillId="0" borderId="2" xfId="4" applyNumberFormat="1" applyFont="1" applyFill="1" applyBorder="1" applyAlignment="1" applyProtection="1">
      <alignment horizontal="center" vertical="center" wrapText="1"/>
    </xf>
    <xf numFmtId="0" fontId="20" fillId="0" borderId="1" xfId="4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180" fontId="19" fillId="0" borderId="0" xfId="4" applyNumberFormat="1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right" vertical="center"/>
    </xf>
    <xf numFmtId="180" fontId="20" fillId="0" borderId="8" xfId="4" applyNumberFormat="1" applyFont="1" applyFill="1" applyBorder="1" applyAlignment="1">
      <alignment horizontal="right" vertical="center"/>
    </xf>
    <xf numFmtId="0" fontId="18" fillId="0" borderId="0" xfId="4" applyFont="1" applyFill="1" applyAlignment="1">
      <alignment horizontal="left" vertical="center" wrapText="1"/>
    </xf>
    <xf numFmtId="0" fontId="18" fillId="0" borderId="0" xfId="4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17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8" xr:uid="{00000000-0005-0000-0000-000038000000}"/>
    <cellStyle name="常规 2 2" xfId="5" xr:uid="{00000000-0005-0000-0000-000030000000}"/>
    <cellStyle name="常规 3" xfId="9" xr:uid="{00000000-0005-0000-0000-000039000000}"/>
    <cellStyle name="常规 3_高新区2018年预算定稿" xfId="3" xr:uid="{00000000-0005-0000-0000-00002C000000}"/>
    <cellStyle name="常规 4" xfId="6" xr:uid="{00000000-0005-0000-0000-000036000000}"/>
    <cellStyle name="常规 6" xfId="2" xr:uid="{00000000-0005-0000-0000-00000E000000}"/>
    <cellStyle name="常规_2012年至2013年工程项目基本情况表4" xfId="7" xr:uid="{00000000-0005-0000-0000-000037000000}"/>
    <cellStyle name="常规_2015年支出明细表" xfId="4" xr:uid="{00000000-0005-0000-0000-00002F000000}"/>
    <cellStyle name="千位分隔[0]_2015年支出明细表" xfId="1" xr:uid="{00000000-0005-0000-0000-00000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&#12289;&#39640;&#26032;&#21306;&#65288;&#20462;&#25913;&#29256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十五、高新区一般公共预算"/>
      <sheetName val="表十六、高新区一般公共预算明细"/>
      <sheetName val="表十七、高新区政府性基金"/>
    </sheetNames>
    <sheetDataSet>
      <sheetData sheetId="0"/>
      <sheetData sheetId="1">
        <row r="165">
          <cell r="E165">
            <v>4000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opLeftCell="A23" workbookViewId="0">
      <selection activeCell="L30" sqref="L30"/>
    </sheetView>
  </sheetViews>
  <sheetFormatPr defaultColWidth="11.125" defaultRowHeight="14.25"/>
  <cols>
    <col min="1" max="1" width="27.25" style="164" customWidth="1"/>
    <col min="2" max="2" width="8.5" style="165" customWidth="1"/>
    <col min="3" max="3" width="9.25" style="166" customWidth="1"/>
    <col min="4" max="4" width="8" style="166" customWidth="1"/>
    <col min="5" max="5" width="8.5" style="166" customWidth="1"/>
    <col min="6" max="6" width="26.625" style="163" customWidth="1"/>
    <col min="7" max="7" width="8.625" style="167" customWidth="1"/>
    <col min="8" max="8" width="8.25" style="167" customWidth="1"/>
    <col min="9" max="9" width="9.5" style="167" customWidth="1"/>
    <col min="10" max="10" width="8.875" style="166" customWidth="1"/>
    <col min="11" max="13" width="11.25" style="168" customWidth="1"/>
    <col min="14" max="17" width="11.25" style="163" customWidth="1"/>
    <col min="18" max="16384" width="11.125" style="163"/>
  </cols>
  <sheetData>
    <row r="1" spans="1:10" s="156" customFormat="1" ht="36" customHeight="1">
      <c r="A1" s="206" t="s">
        <v>0</v>
      </c>
      <c r="B1" s="207"/>
      <c r="C1" s="207"/>
      <c r="D1" s="207"/>
      <c r="E1" s="208"/>
      <c r="F1" s="208"/>
      <c r="G1" s="209"/>
      <c r="H1" s="209"/>
      <c r="I1" s="209"/>
      <c r="J1" s="208"/>
    </row>
    <row r="2" spans="1:10" s="157" customFormat="1" ht="17.25" customHeight="1">
      <c r="A2" s="169"/>
      <c r="B2" s="170"/>
      <c r="C2" s="171"/>
      <c r="D2" s="171"/>
      <c r="E2" s="172"/>
      <c r="F2" s="172"/>
      <c r="G2" s="173"/>
      <c r="H2" s="173"/>
      <c r="I2" s="210" t="s">
        <v>1</v>
      </c>
      <c r="J2" s="211"/>
    </row>
    <row r="3" spans="1:10" s="158" customFormat="1" ht="39.200000000000003" customHeight="1">
      <c r="A3" s="174" t="s">
        <v>2</v>
      </c>
      <c r="B3" s="175" t="s">
        <v>3</v>
      </c>
      <c r="C3" s="175" t="s">
        <v>4</v>
      </c>
      <c r="D3" s="176" t="s">
        <v>5</v>
      </c>
      <c r="E3" s="177" t="s">
        <v>6</v>
      </c>
      <c r="F3" s="174" t="s">
        <v>2</v>
      </c>
      <c r="G3" s="178" t="s">
        <v>7</v>
      </c>
      <c r="H3" s="178" t="s">
        <v>8</v>
      </c>
      <c r="I3" s="178" t="s">
        <v>5</v>
      </c>
      <c r="J3" s="174" t="s">
        <v>9</v>
      </c>
    </row>
    <row r="4" spans="1:10" s="159" customFormat="1" ht="26.1" customHeight="1">
      <c r="A4" s="179" t="s">
        <v>10</v>
      </c>
      <c r="B4" s="180">
        <f>B5+B21</f>
        <v>51291</v>
      </c>
      <c r="C4" s="180">
        <f>C5+C21</f>
        <v>48106</v>
      </c>
      <c r="D4" s="180">
        <f t="shared" ref="D4:D8" si="0">B4-C4</f>
        <v>3185</v>
      </c>
      <c r="E4" s="181">
        <f t="shared" ref="E4:E8" si="1">(B4/C4-1)*100</f>
        <v>6.6207957427347974</v>
      </c>
      <c r="F4" s="179" t="s">
        <v>11</v>
      </c>
      <c r="G4" s="182">
        <f>SUM(G5:G26)</f>
        <v>153430</v>
      </c>
      <c r="H4" s="182">
        <f>SUM(H5:H26)</f>
        <v>123082</v>
      </c>
      <c r="I4" s="182">
        <f t="shared" ref="I4:I38" si="2">G4-H4</f>
        <v>30348</v>
      </c>
      <c r="J4" s="181">
        <f t="shared" ref="J4:J18" si="3">(G4/H4-1)*100</f>
        <v>24.656732909767463</v>
      </c>
    </row>
    <row r="5" spans="1:10" s="160" customFormat="1" ht="26.1" customHeight="1">
      <c r="A5" s="179" t="s">
        <v>12</v>
      </c>
      <c r="B5" s="180">
        <f>SUM(B6:B20)</f>
        <v>37935</v>
      </c>
      <c r="C5" s="180">
        <f>SUM(C6:C20)</f>
        <v>35397</v>
      </c>
      <c r="D5" s="180">
        <f t="shared" si="0"/>
        <v>2538</v>
      </c>
      <c r="E5" s="181">
        <f t="shared" si="1"/>
        <v>7.170099160945842</v>
      </c>
      <c r="F5" s="183" t="s">
        <v>13</v>
      </c>
      <c r="G5" s="182">
        <f>一般公共预算支出明细表!E6</f>
        <v>19369.460000000003</v>
      </c>
      <c r="H5" s="182">
        <v>10920</v>
      </c>
      <c r="I5" s="182">
        <f t="shared" si="2"/>
        <v>8449.4600000000028</v>
      </c>
      <c r="J5" s="181">
        <f t="shared" si="3"/>
        <v>77.376007326007354</v>
      </c>
    </row>
    <row r="6" spans="1:10" s="160" customFormat="1" ht="26.1" customHeight="1">
      <c r="A6" s="179" t="s">
        <v>14</v>
      </c>
      <c r="B6" s="180">
        <v>15400</v>
      </c>
      <c r="C6" s="180">
        <v>12880</v>
      </c>
      <c r="D6" s="180">
        <f t="shared" si="0"/>
        <v>2520</v>
      </c>
      <c r="E6" s="181">
        <f t="shared" si="1"/>
        <v>19.565217391304344</v>
      </c>
      <c r="F6" s="183" t="s">
        <v>15</v>
      </c>
      <c r="G6" s="182">
        <f>一般公共预算支出明细表!E41</f>
        <v>50</v>
      </c>
      <c r="H6" s="182">
        <v>7</v>
      </c>
      <c r="I6" s="182">
        <f t="shared" si="2"/>
        <v>43</v>
      </c>
      <c r="J6" s="181">
        <f t="shared" si="3"/>
        <v>614.28571428571433</v>
      </c>
    </row>
    <row r="7" spans="1:10" s="160" customFormat="1" ht="26.1" customHeight="1">
      <c r="A7" s="179" t="s">
        <v>16</v>
      </c>
      <c r="B7" s="180">
        <f>2668</f>
        <v>2668</v>
      </c>
      <c r="C7" s="180">
        <v>2443</v>
      </c>
      <c r="D7" s="180">
        <f t="shared" si="0"/>
        <v>225</v>
      </c>
      <c r="E7" s="181">
        <f t="shared" si="1"/>
        <v>9.2099877200163771</v>
      </c>
      <c r="F7" s="179" t="s">
        <v>17</v>
      </c>
      <c r="G7" s="182">
        <f>一般公共预算支出明细表!E44</f>
        <v>3540.48</v>
      </c>
      <c r="H7" s="182">
        <v>4484</v>
      </c>
      <c r="I7" s="182">
        <f t="shared" si="2"/>
        <v>-943.52</v>
      </c>
      <c r="J7" s="181">
        <f t="shared" si="3"/>
        <v>-21.04192685102587</v>
      </c>
    </row>
    <row r="8" spans="1:10" s="160" customFormat="1" ht="26.1" customHeight="1">
      <c r="A8" s="179" t="s">
        <v>18</v>
      </c>
      <c r="B8" s="180">
        <f>1400</f>
        <v>1400</v>
      </c>
      <c r="C8" s="180">
        <v>1011</v>
      </c>
      <c r="D8" s="180">
        <f t="shared" si="0"/>
        <v>389</v>
      </c>
      <c r="E8" s="181">
        <f t="shared" si="1"/>
        <v>38.476755687438178</v>
      </c>
      <c r="F8" s="179" t="s">
        <v>19</v>
      </c>
      <c r="G8" s="182">
        <f>一般公共预算支出明细表!E50</f>
        <v>21789.07</v>
      </c>
      <c r="H8" s="182">
        <v>22508</v>
      </c>
      <c r="I8" s="182">
        <f t="shared" si="2"/>
        <v>-718.93000000000029</v>
      </c>
      <c r="J8" s="181">
        <f t="shared" si="3"/>
        <v>-3.1941087613293062</v>
      </c>
    </row>
    <row r="9" spans="1:10" s="160" customFormat="1" ht="26.1" customHeight="1">
      <c r="A9" s="179" t="s">
        <v>20</v>
      </c>
      <c r="B9" s="180"/>
      <c r="C9" s="180"/>
      <c r="D9" s="180"/>
      <c r="E9" s="181"/>
      <c r="F9" s="179" t="s">
        <v>21</v>
      </c>
      <c r="G9" s="182">
        <f>一般公共预算支出明细表!E65</f>
        <v>5409.4699999999993</v>
      </c>
      <c r="H9" s="182">
        <v>8315</v>
      </c>
      <c r="I9" s="182">
        <f t="shared" si="2"/>
        <v>-2905.5300000000007</v>
      </c>
      <c r="J9" s="181">
        <f t="shared" si="3"/>
        <v>-34.943235117257977</v>
      </c>
    </row>
    <row r="10" spans="1:10" s="160" customFormat="1" ht="26.1" customHeight="1">
      <c r="A10" s="179" t="s">
        <v>22</v>
      </c>
      <c r="B10" s="180"/>
      <c r="C10" s="180"/>
      <c r="D10" s="180"/>
      <c r="E10" s="181"/>
      <c r="F10" s="179" t="s">
        <v>23</v>
      </c>
      <c r="G10" s="182">
        <f>一般公共预算支出明细表!E75</f>
        <v>978.92</v>
      </c>
      <c r="H10" s="182">
        <v>383</v>
      </c>
      <c r="I10" s="182">
        <f t="shared" si="2"/>
        <v>595.91999999999996</v>
      </c>
      <c r="J10" s="181">
        <f t="shared" si="3"/>
        <v>155.59268929503912</v>
      </c>
    </row>
    <row r="11" spans="1:10" s="160" customFormat="1" ht="26.1" customHeight="1">
      <c r="A11" s="179" t="s">
        <v>24</v>
      </c>
      <c r="B11" s="180">
        <f>3500</f>
        <v>3500</v>
      </c>
      <c r="C11" s="180">
        <v>3885</v>
      </c>
      <c r="D11" s="180">
        <f t="shared" ref="D11:D14" si="4">B11-C11</f>
        <v>-385</v>
      </c>
      <c r="E11" s="181">
        <f t="shared" ref="E11:E14" si="5">(B11/C11-1)*100</f>
        <v>-9.9099099099099082</v>
      </c>
      <c r="F11" s="179" t="s">
        <v>25</v>
      </c>
      <c r="G11" s="182">
        <f>一般公共预算支出明细表!E78</f>
        <v>11014.5</v>
      </c>
      <c r="H11" s="182">
        <v>5013</v>
      </c>
      <c r="I11" s="182">
        <f t="shared" si="2"/>
        <v>6001.5</v>
      </c>
      <c r="J11" s="181">
        <f t="shared" si="3"/>
        <v>119.71873129862357</v>
      </c>
    </row>
    <row r="12" spans="1:10" s="160" customFormat="1" ht="26.1" customHeight="1">
      <c r="A12" s="179" t="s">
        <v>26</v>
      </c>
      <c r="B12" s="180">
        <f>750</f>
        <v>750</v>
      </c>
      <c r="C12" s="180">
        <v>654</v>
      </c>
      <c r="D12" s="180">
        <f t="shared" si="4"/>
        <v>96</v>
      </c>
      <c r="E12" s="181">
        <f t="shared" si="5"/>
        <v>14.678899082568808</v>
      </c>
      <c r="F12" s="179" t="s">
        <v>27</v>
      </c>
      <c r="G12" s="182">
        <f>一般公共预算支出明细表!E111</f>
        <v>4367.9399999999996</v>
      </c>
      <c r="H12" s="182">
        <v>7462</v>
      </c>
      <c r="I12" s="182">
        <f t="shared" si="2"/>
        <v>-3094.0600000000004</v>
      </c>
      <c r="J12" s="181">
        <f t="shared" si="3"/>
        <v>-41.464218708121145</v>
      </c>
    </row>
    <row r="13" spans="1:10" s="160" customFormat="1" ht="26.1" customHeight="1">
      <c r="A13" s="179" t="s">
        <v>28</v>
      </c>
      <c r="B13" s="180">
        <f>2500</f>
        <v>2500</v>
      </c>
      <c r="C13" s="180">
        <v>2284</v>
      </c>
      <c r="D13" s="180">
        <f t="shared" si="4"/>
        <v>216</v>
      </c>
      <c r="E13" s="181">
        <f t="shared" si="5"/>
        <v>9.4570928196147097</v>
      </c>
      <c r="F13" s="179" t="s">
        <v>29</v>
      </c>
      <c r="G13" s="182">
        <f>一般公共预算支出明细表!E137</f>
        <v>476.84</v>
      </c>
      <c r="H13" s="182">
        <v>328</v>
      </c>
      <c r="I13" s="182">
        <f t="shared" si="2"/>
        <v>148.83999999999997</v>
      </c>
      <c r="J13" s="181">
        <f t="shared" si="3"/>
        <v>45.378048780487788</v>
      </c>
    </row>
    <row r="14" spans="1:10" s="160" customFormat="1" ht="26.1" customHeight="1">
      <c r="A14" s="179" t="s">
        <v>30</v>
      </c>
      <c r="B14" s="180">
        <f>6700</f>
        <v>6700</v>
      </c>
      <c r="C14" s="180">
        <v>7268</v>
      </c>
      <c r="D14" s="180">
        <f t="shared" si="4"/>
        <v>-568</v>
      </c>
      <c r="E14" s="181">
        <f t="shared" si="5"/>
        <v>-7.8150798018712164</v>
      </c>
      <c r="F14" s="179" t="s">
        <v>31</v>
      </c>
      <c r="G14" s="182">
        <f>一般公共预算支出明细表!E143</f>
        <v>32685.429999999997</v>
      </c>
      <c r="H14" s="182">
        <f>199767-150162-20000</f>
        <v>29605</v>
      </c>
      <c r="I14" s="182">
        <f t="shared" si="2"/>
        <v>3080.4299999999967</v>
      </c>
      <c r="J14" s="181">
        <f t="shared" si="3"/>
        <v>10.405100489782114</v>
      </c>
    </row>
    <row r="15" spans="1:10" s="160" customFormat="1" ht="26.1" customHeight="1">
      <c r="A15" s="179" t="s">
        <v>32</v>
      </c>
      <c r="B15" s="180"/>
      <c r="C15" s="180"/>
      <c r="D15" s="180"/>
      <c r="E15" s="181"/>
      <c r="F15" s="179" t="s">
        <v>33</v>
      </c>
      <c r="G15" s="182">
        <f>一般公共预算支出明细表!E157</f>
        <v>254</v>
      </c>
      <c r="H15" s="182">
        <v>953</v>
      </c>
      <c r="I15" s="182">
        <f t="shared" si="2"/>
        <v>-699</v>
      </c>
      <c r="J15" s="181">
        <f t="shared" si="3"/>
        <v>-73.3473242392445</v>
      </c>
    </row>
    <row r="16" spans="1:10" s="160" customFormat="1" ht="26.1" customHeight="1">
      <c r="A16" s="179" t="s">
        <v>34</v>
      </c>
      <c r="B16" s="180">
        <v>5000</v>
      </c>
      <c r="C16" s="180">
        <v>4955</v>
      </c>
      <c r="D16" s="180">
        <f t="shared" ref="D16:D21" si="6">B16-C16</f>
        <v>45</v>
      </c>
      <c r="E16" s="181">
        <f t="shared" ref="E16:E21" si="7">(B16/C16-1)*100</f>
        <v>0.90817356205852295</v>
      </c>
      <c r="F16" s="179" t="s">
        <v>35</v>
      </c>
      <c r="G16" s="184"/>
      <c r="H16" s="182">
        <v>600</v>
      </c>
      <c r="I16" s="182">
        <f t="shared" si="2"/>
        <v>-600</v>
      </c>
      <c r="J16" s="181">
        <f t="shared" si="3"/>
        <v>-100</v>
      </c>
    </row>
    <row r="17" spans="1:13" s="160" customFormat="1" ht="26.1" customHeight="1">
      <c r="A17" s="179" t="s">
        <v>36</v>
      </c>
      <c r="B17" s="180"/>
      <c r="C17" s="180"/>
      <c r="D17" s="180"/>
      <c r="E17" s="181"/>
      <c r="F17" s="179" t="s">
        <v>37</v>
      </c>
      <c r="G17" s="182">
        <f>一般公共预算支出明细表!E162</f>
        <v>1132</v>
      </c>
      <c r="H17" s="182">
        <v>6809</v>
      </c>
      <c r="I17" s="182">
        <f t="shared" si="2"/>
        <v>-5677</v>
      </c>
      <c r="J17" s="181">
        <f t="shared" si="3"/>
        <v>-83.374944925833461</v>
      </c>
    </row>
    <row r="18" spans="1:13" s="160" customFormat="1" ht="26.1" customHeight="1">
      <c r="A18" s="179" t="s">
        <v>38</v>
      </c>
      <c r="B18" s="180"/>
      <c r="C18" s="180"/>
      <c r="D18" s="180"/>
      <c r="E18" s="181"/>
      <c r="F18" s="179" t="s">
        <v>39</v>
      </c>
      <c r="G18" s="182">
        <f>一般公共预算支出明细表!E168</f>
        <v>47006.85</v>
      </c>
      <c r="H18" s="182">
        <f>4164+20000</f>
        <v>24164</v>
      </c>
      <c r="I18" s="182">
        <f t="shared" si="2"/>
        <v>22842.85</v>
      </c>
      <c r="J18" s="181">
        <f t="shared" si="3"/>
        <v>94.532569111074324</v>
      </c>
    </row>
    <row r="19" spans="1:13" s="160" customFormat="1" ht="26.1" customHeight="1">
      <c r="A19" s="179" t="s">
        <v>40</v>
      </c>
      <c r="B19" s="180">
        <v>17</v>
      </c>
      <c r="C19" s="180">
        <v>17</v>
      </c>
      <c r="D19" s="180">
        <f t="shared" si="6"/>
        <v>0</v>
      </c>
      <c r="E19" s="181">
        <f t="shared" si="7"/>
        <v>0</v>
      </c>
      <c r="F19" s="179" t="s">
        <v>41</v>
      </c>
      <c r="G19" s="184"/>
      <c r="H19" s="182"/>
      <c r="I19" s="182">
        <f t="shared" si="2"/>
        <v>0</v>
      </c>
      <c r="J19" s="181"/>
    </row>
    <row r="20" spans="1:13" s="160" customFormat="1" ht="26.1" customHeight="1">
      <c r="A20" s="179" t="s">
        <v>42</v>
      </c>
      <c r="B20" s="180"/>
      <c r="C20" s="180"/>
      <c r="D20" s="180"/>
      <c r="E20" s="181"/>
      <c r="F20" s="179" t="s">
        <v>43</v>
      </c>
      <c r="G20" s="184"/>
      <c r="H20" s="182"/>
      <c r="I20" s="182">
        <f t="shared" si="2"/>
        <v>0</v>
      </c>
      <c r="J20" s="181"/>
      <c r="K20" s="196"/>
    </row>
    <row r="21" spans="1:13" s="160" customFormat="1" ht="26.1" customHeight="1">
      <c r="A21" s="179" t="s">
        <v>44</v>
      </c>
      <c r="B21" s="180">
        <f>SUM(B22:B27)</f>
        <v>13356</v>
      </c>
      <c r="C21" s="180">
        <f>SUM(C22:C27)</f>
        <v>12709</v>
      </c>
      <c r="D21" s="180">
        <f t="shared" si="6"/>
        <v>647</v>
      </c>
      <c r="E21" s="181">
        <f t="shared" si="7"/>
        <v>5.0908804784011386</v>
      </c>
      <c r="F21" s="179" t="s">
        <v>45</v>
      </c>
      <c r="G21" s="182">
        <f>一般公共预算支出明细表!E173</f>
        <v>647.72</v>
      </c>
      <c r="H21" s="182">
        <v>1142</v>
      </c>
      <c r="I21" s="182">
        <f t="shared" si="2"/>
        <v>-494.28</v>
      </c>
      <c r="J21" s="181">
        <f>(G21/H21-1)*100</f>
        <v>-43.281961471103322</v>
      </c>
    </row>
    <row r="22" spans="1:13" s="160" customFormat="1" ht="26.1" customHeight="1">
      <c r="A22" s="179" t="s">
        <v>46</v>
      </c>
      <c r="B22" s="180"/>
      <c r="C22" s="180"/>
      <c r="D22" s="180"/>
      <c r="E22" s="181"/>
      <c r="F22" s="179" t="s">
        <v>47</v>
      </c>
      <c r="G22" s="184"/>
      <c r="H22" s="182"/>
      <c r="I22" s="182">
        <f t="shared" si="2"/>
        <v>0</v>
      </c>
      <c r="J22" s="181"/>
    </row>
    <row r="23" spans="1:13" s="160" customFormat="1" ht="26.1" customHeight="1">
      <c r="A23" s="179" t="s">
        <v>48</v>
      </c>
      <c r="B23" s="180">
        <v>11700</v>
      </c>
      <c r="C23" s="180">
        <v>11216</v>
      </c>
      <c r="D23" s="180">
        <f t="shared" ref="D23:D38" si="8">B23-C23</f>
        <v>484</v>
      </c>
      <c r="E23" s="181">
        <f t="shared" ref="E23:E31" si="9">(B23/C23-1)*100</f>
        <v>4.3152639087018496</v>
      </c>
      <c r="F23" s="152" t="s">
        <v>49</v>
      </c>
      <c r="G23" s="182">
        <f>一般公共预算支出明细表!E176</f>
        <v>694.31999999999994</v>
      </c>
      <c r="H23" s="182">
        <v>389</v>
      </c>
      <c r="I23" s="182">
        <f t="shared" si="2"/>
        <v>305.31999999999994</v>
      </c>
      <c r="J23" s="181">
        <f>(G23/H23-1)*100</f>
        <v>78.488431876606654</v>
      </c>
    </row>
    <row r="24" spans="1:13" s="160" customFormat="1" ht="26.1" customHeight="1">
      <c r="A24" s="179" t="s">
        <v>50</v>
      </c>
      <c r="B24" s="180">
        <v>200</v>
      </c>
      <c r="C24" s="180">
        <v>163</v>
      </c>
      <c r="D24" s="180">
        <f t="shared" si="8"/>
        <v>37</v>
      </c>
      <c r="E24" s="181"/>
      <c r="F24" s="179" t="s">
        <v>51</v>
      </c>
      <c r="G24" s="182">
        <f>'[1]表十六、高新区一般公共预算明细'!E165</f>
        <v>4000</v>
      </c>
      <c r="H24" s="182"/>
      <c r="I24" s="182">
        <f t="shared" si="2"/>
        <v>4000</v>
      </c>
      <c r="J24" s="181"/>
    </row>
    <row r="25" spans="1:13" s="160" customFormat="1" ht="26.1" customHeight="1">
      <c r="A25" s="179" t="s">
        <v>52</v>
      </c>
      <c r="B25" s="180"/>
      <c r="C25" s="180"/>
      <c r="D25" s="180">
        <f t="shared" si="8"/>
        <v>0</v>
      </c>
      <c r="E25" s="181"/>
      <c r="F25" s="179" t="s">
        <v>53</v>
      </c>
      <c r="G25" s="182"/>
      <c r="H25" s="182"/>
      <c r="I25" s="182">
        <f t="shared" si="2"/>
        <v>0</v>
      </c>
      <c r="J25" s="181"/>
    </row>
    <row r="26" spans="1:13" s="160" customFormat="1" ht="30.95" customHeight="1">
      <c r="A26" s="179" t="s">
        <v>54</v>
      </c>
      <c r="B26" s="180">
        <v>656</v>
      </c>
      <c r="C26" s="180">
        <v>569</v>
      </c>
      <c r="D26" s="180">
        <f t="shared" si="8"/>
        <v>87</v>
      </c>
      <c r="E26" s="181">
        <f t="shared" si="9"/>
        <v>15.289982425307546</v>
      </c>
      <c r="F26" s="179" t="s">
        <v>55</v>
      </c>
      <c r="G26" s="182">
        <v>13</v>
      </c>
      <c r="H26" s="182"/>
      <c r="I26" s="182">
        <f t="shared" si="2"/>
        <v>13</v>
      </c>
      <c r="J26" s="181"/>
    </row>
    <row r="27" spans="1:13" s="160" customFormat="1" ht="26.1" customHeight="1">
      <c r="A27" s="179" t="s">
        <v>56</v>
      </c>
      <c r="B27" s="180">
        <v>800</v>
      </c>
      <c r="C27" s="180">
        <v>761</v>
      </c>
      <c r="D27" s="180">
        <f t="shared" si="8"/>
        <v>39</v>
      </c>
      <c r="E27" s="181"/>
      <c r="F27" s="179" t="s">
        <v>57</v>
      </c>
      <c r="G27" s="182">
        <f>SUM(G28:G29)</f>
        <v>28302</v>
      </c>
      <c r="H27" s="182">
        <f>H28+H29</f>
        <v>46276</v>
      </c>
      <c r="I27" s="182">
        <f t="shared" si="2"/>
        <v>-17974</v>
      </c>
      <c r="J27" s="181">
        <f>(G27/H27-1)*100</f>
        <v>-38.840867836459502</v>
      </c>
    </row>
    <row r="28" spans="1:13" s="160" customFormat="1" ht="26.1" customHeight="1">
      <c r="A28" s="185" t="s">
        <v>58</v>
      </c>
      <c r="B28" s="180">
        <f>B29+B30+B34</f>
        <v>123111</v>
      </c>
      <c r="C28" s="180">
        <f>C29+C30+C34</f>
        <v>126582</v>
      </c>
      <c r="D28" s="180">
        <f t="shared" si="8"/>
        <v>-3471</v>
      </c>
      <c r="E28" s="181">
        <f t="shared" si="9"/>
        <v>-2.7420960326112742</v>
      </c>
      <c r="F28" s="179" t="s">
        <v>59</v>
      </c>
      <c r="G28" s="182"/>
      <c r="H28" s="182"/>
      <c r="I28" s="182">
        <f t="shared" si="2"/>
        <v>0</v>
      </c>
      <c r="J28" s="181"/>
    </row>
    <row r="29" spans="1:13" s="161" customFormat="1" ht="26.1" customHeight="1">
      <c r="A29" s="185" t="s">
        <v>60</v>
      </c>
      <c r="B29" s="180">
        <v>13711</v>
      </c>
      <c r="C29" s="180">
        <v>13711</v>
      </c>
      <c r="D29" s="180">
        <f t="shared" si="8"/>
        <v>0</v>
      </c>
      <c r="E29" s="181">
        <f t="shared" si="9"/>
        <v>0</v>
      </c>
      <c r="F29" s="179" t="s">
        <v>61</v>
      </c>
      <c r="G29" s="182">
        <v>28302</v>
      </c>
      <c r="H29" s="182">
        <v>46276</v>
      </c>
      <c r="I29" s="182">
        <f t="shared" si="2"/>
        <v>-17974</v>
      </c>
      <c r="J29" s="181">
        <f>(G29/H29-1)*100</f>
        <v>-38.840867836459502</v>
      </c>
      <c r="K29" s="197"/>
      <c r="L29" s="198"/>
      <c r="M29" s="198"/>
    </row>
    <row r="30" spans="1:13" s="161" customFormat="1" ht="26.1" customHeight="1">
      <c r="A30" s="185" t="s">
        <v>62</v>
      </c>
      <c r="B30" s="180">
        <f>SUM(B31:B33)</f>
        <v>103400</v>
      </c>
      <c r="C30" s="180">
        <f>SUM(C31:C33)</f>
        <v>99393</v>
      </c>
      <c r="D30" s="180">
        <f t="shared" si="8"/>
        <v>4007</v>
      </c>
      <c r="E30" s="181">
        <f t="shared" si="9"/>
        <v>4.0314710291469158</v>
      </c>
      <c r="F30" s="179" t="s">
        <v>63</v>
      </c>
      <c r="G30" s="182"/>
      <c r="H30" s="182">
        <f>汇总表!C53</f>
        <v>5330</v>
      </c>
      <c r="I30" s="182">
        <f t="shared" si="2"/>
        <v>-5330</v>
      </c>
      <c r="J30" s="181"/>
      <c r="K30" s="197"/>
      <c r="L30" s="198"/>
      <c r="M30" s="198"/>
    </row>
    <row r="31" spans="1:13" s="161" customFormat="1" ht="26.1" customHeight="1">
      <c r="A31" s="186" t="s">
        <v>64</v>
      </c>
      <c r="B31" s="180">
        <v>6000</v>
      </c>
      <c r="C31" s="180">
        <v>8094</v>
      </c>
      <c r="D31" s="180">
        <f t="shared" si="8"/>
        <v>-2094</v>
      </c>
      <c r="E31" s="181">
        <f t="shared" si="9"/>
        <v>-25.871015567086729</v>
      </c>
      <c r="F31" s="186" t="s">
        <v>65</v>
      </c>
      <c r="G31" s="182">
        <v>0</v>
      </c>
      <c r="H31" s="182"/>
      <c r="I31" s="182">
        <f t="shared" si="2"/>
        <v>0</v>
      </c>
      <c r="J31" s="181"/>
      <c r="K31" s="197"/>
      <c r="L31" s="198"/>
      <c r="M31" s="198"/>
    </row>
    <row r="32" spans="1:13" s="161" customFormat="1" ht="26.1" customHeight="1">
      <c r="A32" s="186" t="s">
        <v>66</v>
      </c>
      <c r="B32" s="180"/>
      <c r="C32" s="180"/>
      <c r="D32" s="180">
        <f t="shared" si="8"/>
        <v>0</v>
      </c>
      <c r="E32" s="181"/>
      <c r="F32" s="186" t="s">
        <v>67</v>
      </c>
      <c r="G32" s="182">
        <v>0</v>
      </c>
      <c r="H32" s="182">
        <v>0</v>
      </c>
      <c r="I32" s="182">
        <f t="shared" si="2"/>
        <v>0</v>
      </c>
      <c r="J32" s="181"/>
      <c r="K32" s="197"/>
      <c r="L32" s="198"/>
      <c r="M32" s="198"/>
    </row>
    <row r="33" spans="1:13" s="161" customFormat="1" ht="26.1" customHeight="1">
      <c r="A33" s="186" t="s">
        <v>68</v>
      </c>
      <c r="B33" s="180">
        <v>97400</v>
      </c>
      <c r="C33" s="180">
        <v>91299</v>
      </c>
      <c r="D33" s="180">
        <f t="shared" si="8"/>
        <v>6101</v>
      </c>
      <c r="E33" s="181">
        <f t="shared" ref="E33:E38" si="10">(B33/C33-1)*100</f>
        <v>6.6824390190473038</v>
      </c>
      <c r="F33" s="187"/>
      <c r="G33" s="182"/>
      <c r="H33" s="182"/>
      <c r="I33" s="182">
        <f t="shared" si="2"/>
        <v>0</v>
      </c>
      <c r="J33" s="181"/>
      <c r="K33" s="197"/>
      <c r="L33" s="198"/>
      <c r="M33" s="198"/>
    </row>
    <row r="34" spans="1:13" s="161" customFormat="1" ht="26.1" customHeight="1">
      <c r="A34" s="185" t="s">
        <v>69</v>
      </c>
      <c r="B34" s="180">
        <v>6000</v>
      </c>
      <c r="C34" s="180">
        <f>8378+5100</f>
        <v>13478</v>
      </c>
      <c r="D34" s="180">
        <f t="shared" si="8"/>
        <v>-7478</v>
      </c>
      <c r="E34" s="181">
        <f t="shared" si="10"/>
        <v>-55.483009348568032</v>
      </c>
      <c r="F34" s="179"/>
      <c r="G34" s="182"/>
      <c r="H34" s="182"/>
      <c r="I34" s="182">
        <f t="shared" si="2"/>
        <v>0</v>
      </c>
      <c r="J34" s="181"/>
      <c r="K34" s="197"/>
      <c r="L34" s="198"/>
      <c r="M34" s="198"/>
    </row>
    <row r="35" spans="1:13" s="161" customFormat="1" ht="26.1" customHeight="1">
      <c r="A35" s="185" t="s">
        <v>70</v>
      </c>
      <c r="B35" s="180">
        <f>H30</f>
        <v>5330</v>
      </c>
      <c r="C35" s="180"/>
      <c r="D35" s="180">
        <f t="shared" si="8"/>
        <v>5330</v>
      </c>
      <c r="E35" s="181"/>
      <c r="F35" s="179"/>
      <c r="G35" s="182"/>
      <c r="H35" s="182"/>
      <c r="I35" s="182">
        <f t="shared" si="2"/>
        <v>0</v>
      </c>
      <c r="J35" s="181"/>
      <c r="K35" s="197"/>
      <c r="L35" s="198"/>
      <c r="M35" s="198"/>
    </row>
    <row r="36" spans="1:13" s="162" customFormat="1" ht="26.1" customHeight="1">
      <c r="A36" s="185" t="s">
        <v>71</v>
      </c>
      <c r="B36" s="180">
        <v>2000</v>
      </c>
      <c r="C36" s="180"/>
      <c r="D36" s="180">
        <f t="shared" si="8"/>
        <v>2000</v>
      </c>
      <c r="E36" s="181"/>
      <c r="F36" s="186"/>
      <c r="G36" s="182"/>
      <c r="H36" s="182"/>
      <c r="I36" s="182">
        <f t="shared" si="2"/>
        <v>0</v>
      </c>
      <c r="J36" s="181"/>
      <c r="K36" s="197"/>
      <c r="L36" s="199"/>
      <c r="M36" s="199"/>
    </row>
    <row r="37" spans="1:13" s="162" customFormat="1" ht="26.1" customHeight="1">
      <c r="A37" s="185" t="s">
        <v>72</v>
      </c>
      <c r="B37" s="180"/>
      <c r="C37" s="180"/>
      <c r="D37" s="180">
        <f t="shared" si="8"/>
        <v>0</v>
      </c>
      <c r="E37" s="181"/>
      <c r="F37" s="186"/>
      <c r="G37" s="182"/>
      <c r="H37" s="182"/>
      <c r="I37" s="182">
        <f t="shared" si="2"/>
        <v>0</v>
      </c>
      <c r="J37" s="181"/>
      <c r="K37" s="197"/>
      <c r="L37" s="199"/>
      <c r="M37" s="199"/>
    </row>
    <row r="38" spans="1:13" s="162" customFormat="1" ht="26.1" customHeight="1">
      <c r="A38" s="174" t="s">
        <v>73</v>
      </c>
      <c r="B38" s="180">
        <f>B4+B28+B35+B36+B37</f>
        <v>181732</v>
      </c>
      <c r="C38" s="180">
        <f>C4+C28+C35+C36+C37</f>
        <v>174688</v>
      </c>
      <c r="D38" s="180">
        <f t="shared" si="8"/>
        <v>7044</v>
      </c>
      <c r="E38" s="181">
        <f t="shared" si="10"/>
        <v>4.032331928924715</v>
      </c>
      <c r="F38" s="174" t="s">
        <v>74</v>
      </c>
      <c r="G38" s="182">
        <f>G4+G27+G31+G32</f>
        <v>181732</v>
      </c>
      <c r="H38" s="182">
        <f>H4+H27+H32+H31+H30</f>
        <v>174688</v>
      </c>
      <c r="I38" s="182">
        <f t="shared" si="2"/>
        <v>7044</v>
      </c>
      <c r="J38" s="181">
        <f>(G38/H38-1)*100</f>
        <v>4.032331928924715</v>
      </c>
      <c r="K38" s="197"/>
      <c r="L38" s="199"/>
      <c r="M38" s="199"/>
    </row>
    <row r="39" spans="1:13" s="162" customFormat="1" ht="25.5" customHeight="1">
      <c r="A39" s="188"/>
      <c r="B39" s="189"/>
      <c r="C39" s="189"/>
      <c r="D39" s="189"/>
      <c r="E39" s="189"/>
      <c r="F39" s="190"/>
      <c r="G39" s="191"/>
      <c r="H39" s="191"/>
      <c r="I39" s="191"/>
      <c r="J39" s="200"/>
      <c r="K39" s="201"/>
      <c r="L39" s="199"/>
      <c r="M39" s="199"/>
    </row>
    <row r="40" spans="1:13" ht="20.100000000000001" customHeight="1">
      <c r="A40" s="192"/>
      <c r="B40" s="193"/>
      <c r="C40" s="193"/>
      <c r="D40" s="193"/>
      <c r="E40" s="193"/>
      <c r="F40" s="192"/>
      <c r="G40" s="194"/>
      <c r="H40" s="194"/>
      <c r="I40" s="194"/>
      <c r="J40" s="193"/>
      <c r="K40" s="194"/>
    </row>
    <row r="41" spans="1:13" ht="20.100000000000001" customHeight="1"/>
    <row r="42" spans="1:13" ht="20.100000000000001" customHeight="1"/>
    <row r="43" spans="1:13" ht="20.100000000000001" customHeight="1"/>
    <row r="44" spans="1:13" ht="20.100000000000001" customHeight="1"/>
    <row r="45" spans="1:13" ht="20.100000000000001" customHeight="1"/>
    <row r="46" spans="1:13" ht="20.100000000000001" customHeight="1"/>
    <row r="47" spans="1:13" ht="20.100000000000001" customHeight="1"/>
    <row r="48" spans="1:13" ht="20.100000000000001" customHeight="1"/>
    <row r="49" spans="6:6" ht="20.100000000000001" customHeight="1"/>
    <row r="50" spans="6:6" ht="20.100000000000001" customHeight="1"/>
    <row r="51" spans="6:6" ht="20.100000000000001" customHeight="1"/>
    <row r="52" spans="6:6" ht="20.100000000000001" customHeight="1"/>
    <row r="53" spans="6:6" ht="20.100000000000001" customHeight="1"/>
    <row r="54" spans="6:6" ht="20.100000000000001" customHeight="1"/>
    <row r="55" spans="6:6" ht="20.100000000000001" customHeight="1"/>
    <row r="56" spans="6:6" ht="20.100000000000001" customHeight="1"/>
    <row r="57" spans="6:6" ht="20.100000000000001" customHeight="1"/>
    <row r="58" spans="6:6" ht="20.100000000000001" customHeight="1"/>
    <row r="59" spans="6:6" ht="20.100000000000001" customHeight="1"/>
    <row r="60" spans="6:6" ht="20.100000000000001" customHeight="1"/>
    <row r="61" spans="6:6" ht="20.100000000000001" customHeight="1"/>
    <row r="62" spans="6:6" ht="20.100000000000001" customHeight="1"/>
    <row r="63" spans="6:6" ht="20.100000000000001" customHeight="1"/>
    <row r="64" spans="6:6" ht="20.100000000000001" customHeight="1">
      <c r="F64" s="195"/>
    </row>
    <row r="65" spans="3:11" ht="20.100000000000001" customHeight="1">
      <c r="C65" s="202"/>
      <c r="D65" s="202"/>
      <c r="E65" s="202"/>
    </row>
    <row r="66" spans="3:11" ht="20.100000000000001" customHeight="1"/>
    <row r="67" spans="3:11" ht="20.100000000000001" customHeight="1">
      <c r="G67" s="203"/>
      <c r="H67" s="203"/>
      <c r="I67" s="203"/>
      <c r="J67" s="202"/>
      <c r="K67" s="205"/>
    </row>
    <row r="68" spans="3:11" ht="20.100000000000001" customHeight="1"/>
    <row r="69" spans="3:11" ht="20.100000000000001" customHeight="1"/>
    <row r="70" spans="3:11" ht="20.100000000000001" customHeight="1"/>
    <row r="71" spans="3:11" ht="20.100000000000001" customHeight="1"/>
    <row r="72" spans="3:11" ht="20.100000000000001" customHeight="1"/>
    <row r="73" spans="3:11" ht="20.100000000000001" customHeight="1"/>
    <row r="74" spans="3:11" ht="20.100000000000001" customHeight="1"/>
    <row r="75" spans="3:11" ht="20.100000000000001" customHeight="1"/>
    <row r="76" spans="3:11" ht="20.100000000000001" customHeight="1"/>
    <row r="77" spans="3:11" ht="20.100000000000001" customHeight="1"/>
    <row r="78" spans="3:11" ht="20.100000000000001" customHeight="1"/>
    <row r="79" spans="3:11" ht="20.100000000000001" customHeight="1"/>
    <row r="80" spans="3:11" ht="20.100000000000001" customHeight="1"/>
    <row r="81" spans="2:13" ht="20.100000000000001" customHeight="1"/>
    <row r="82" spans="2:13" ht="20.100000000000001" customHeight="1"/>
    <row r="83" spans="2:13" ht="20.100000000000001" customHeight="1"/>
    <row r="84" spans="2:13" ht="20.100000000000001" customHeight="1"/>
    <row r="85" spans="2:13" ht="20.100000000000001" customHeight="1"/>
    <row r="86" spans="2:13" ht="20.100000000000001" customHeight="1"/>
    <row r="87" spans="2:13" ht="20.100000000000001" customHeight="1"/>
    <row r="88" spans="2:13" ht="20.100000000000001" customHeight="1"/>
    <row r="89" spans="2:13" ht="20.100000000000001" customHeight="1"/>
    <row r="90" spans="2:13" ht="20.100000000000001" customHeight="1"/>
    <row r="91" spans="2:13" ht="20.100000000000001" customHeight="1"/>
    <row r="92" spans="2:13" ht="20.100000000000001" customHeight="1"/>
    <row r="93" spans="2:13" ht="20.100000000000001" customHeight="1"/>
    <row r="94" spans="2:13" ht="20.100000000000001" customHeight="1"/>
    <row r="95" spans="2:13" ht="20.100000000000001" customHeight="1"/>
    <row r="96" spans="2:13" s="164" customFormat="1" ht="20.100000000000001" customHeight="1">
      <c r="B96" s="165"/>
      <c r="C96" s="166"/>
      <c r="D96" s="166"/>
      <c r="E96" s="166"/>
      <c r="F96" s="163"/>
      <c r="G96" s="167"/>
      <c r="H96" s="167"/>
      <c r="I96" s="167"/>
      <c r="J96" s="166"/>
      <c r="K96" s="168"/>
      <c r="L96" s="168"/>
      <c r="M96" s="168"/>
    </row>
    <row r="97" spans="1:13" s="164" customFormat="1" ht="20.100000000000001" customHeight="1">
      <c r="B97" s="165"/>
      <c r="C97" s="166"/>
      <c r="D97" s="166"/>
      <c r="E97" s="166"/>
      <c r="F97" s="163"/>
      <c r="G97" s="167"/>
      <c r="H97" s="167"/>
      <c r="I97" s="167"/>
      <c r="J97" s="166"/>
      <c r="K97" s="168"/>
      <c r="L97" s="168"/>
      <c r="M97" s="168"/>
    </row>
    <row r="98" spans="1:13" s="164" customFormat="1" ht="20.100000000000001" customHeight="1">
      <c r="B98" s="165"/>
      <c r="C98" s="166"/>
      <c r="D98" s="166"/>
      <c r="E98" s="166"/>
      <c r="F98" s="163"/>
      <c r="G98" s="167"/>
      <c r="H98" s="167"/>
      <c r="I98" s="167"/>
      <c r="J98" s="166"/>
      <c r="K98" s="168"/>
      <c r="L98" s="168"/>
      <c r="M98" s="168"/>
    </row>
    <row r="99" spans="1:13" s="164" customFormat="1" ht="20.100000000000001" customHeight="1">
      <c r="B99" s="165"/>
      <c r="C99" s="166"/>
      <c r="D99" s="166"/>
      <c r="E99" s="166"/>
      <c r="F99" s="163"/>
      <c r="G99" s="167"/>
      <c r="H99" s="167"/>
      <c r="I99" s="167"/>
      <c r="J99" s="166"/>
      <c r="K99" s="168"/>
      <c r="L99" s="168"/>
      <c r="M99" s="168"/>
    </row>
    <row r="100" spans="1:13" s="164" customFormat="1" ht="20.100000000000001" customHeight="1">
      <c r="B100" s="165"/>
      <c r="C100" s="166"/>
      <c r="D100" s="166"/>
      <c r="E100" s="166"/>
      <c r="F100" s="163"/>
      <c r="G100" s="167"/>
      <c r="H100" s="167"/>
      <c r="I100" s="167"/>
      <c r="J100" s="166"/>
      <c r="K100" s="168"/>
      <c r="L100" s="168"/>
      <c r="M100" s="168"/>
    </row>
    <row r="102" spans="1:13">
      <c r="A102" s="204"/>
    </row>
    <row r="103" spans="1:13" s="164" customFormat="1" ht="14.25" hidden="1" customHeight="1">
      <c r="A103" s="204"/>
      <c r="B103" s="165"/>
      <c r="C103" s="166"/>
      <c r="D103" s="166"/>
      <c r="E103" s="166"/>
      <c r="F103" s="163"/>
      <c r="G103" s="167"/>
      <c r="H103" s="167"/>
      <c r="I103" s="167"/>
      <c r="J103" s="166"/>
      <c r="K103" s="168"/>
      <c r="L103" s="168"/>
      <c r="M103" s="168"/>
    </row>
    <row r="104" spans="1:13" s="164" customFormat="1" ht="14.25" hidden="1" customHeight="1">
      <c r="A104" s="204"/>
      <c r="B104" s="165"/>
      <c r="C104" s="166"/>
      <c r="D104" s="166"/>
      <c r="E104" s="166"/>
      <c r="F104" s="163"/>
      <c r="G104" s="167"/>
      <c r="H104" s="167"/>
      <c r="I104" s="167"/>
      <c r="J104" s="166"/>
      <c r="K104" s="168"/>
      <c r="L104" s="168"/>
      <c r="M104" s="168"/>
    </row>
    <row r="105" spans="1:13" s="164" customFormat="1" ht="14.25" hidden="1" customHeight="1">
      <c r="A105" s="204"/>
      <c r="B105" s="165"/>
      <c r="C105" s="166"/>
      <c r="D105" s="166"/>
      <c r="E105" s="166"/>
      <c r="F105" s="163"/>
      <c r="G105" s="167"/>
      <c r="H105" s="167"/>
      <c r="I105" s="167"/>
      <c r="J105" s="166"/>
      <c r="K105" s="168"/>
      <c r="L105" s="168"/>
      <c r="M105" s="168"/>
    </row>
    <row r="106" spans="1:13" s="164" customFormat="1" ht="14.25" hidden="1" customHeight="1">
      <c r="B106" s="165"/>
      <c r="C106" s="166"/>
      <c r="D106" s="166"/>
      <c r="E106" s="166"/>
      <c r="F106" s="163"/>
      <c r="G106" s="167"/>
      <c r="H106" s="167"/>
      <c r="I106" s="167"/>
      <c r="J106" s="166"/>
      <c r="K106" s="168"/>
      <c r="L106" s="168"/>
      <c r="M106" s="168"/>
    </row>
    <row r="107" spans="1:13">
      <c r="A107" s="204"/>
    </row>
    <row r="108" spans="1:13" s="164" customFormat="1" ht="14.25" hidden="1" customHeight="1">
      <c r="A108" s="204"/>
      <c r="B108" s="165"/>
      <c r="C108" s="166"/>
      <c r="D108" s="166"/>
      <c r="E108" s="166"/>
      <c r="F108" s="163"/>
      <c r="G108" s="167"/>
      <c r="H108" s="167"/>
      <c r="I108" s="167"/>
      <c r="J108" s="166"/>
      <c r="K108" s="168"/>
      <c r="L108" s="168"/>
      <c r="M108" s="168"/>
    </row>
    <row r="109" spans="1:13" s="164" customFormat="1" ht="14.25" hidden="1" customHeight="1">
      <c r="B109" s="165"/>
      <c r="C109" s="166"/>
      <c r="D109" s="166"/>
      <c r="E109" s="166"/>
      <c r="F109" s="163"/>
      <c r="G109" s="167"/>
      <c r="H109" s="167"/>
      <c r="I109" s="167"/>
      <c r="J109" s="166"/>
      <c r="K109" s="168"/>
      <c r="L109" s="168"/>
      <c r="M109" s="168"/>
    </row>
    <row r="124" ht="14.25" hidden="1" customHeight="1"/>
    <row r="130" ht="14.25" hidden="1" customHeight="1"/>
    <row r="132" ht="14.25" hidden="1" customHeight="1"/>
  </sheetData>
  <mergeCells count="2">
    <mergeCell ref="A1:J1"/>
    <mergeCell ref="I2:J2"/>
  </mergeCells>
  <phoneticPr fontId="34" type="noConversion"/>
  <conditionalFormatting sqref="A1:A3">
    <cfRule type="duplicateValues" dxfId="1" priority="2"/>
  </conditionalFormatting>
  <conditionalFormatting sqref="F1:F3">
    <cfRule type="duplicateValues" dxfId="0" priority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74"/>
  <sheetViews>
    <sheetView showZeros="0" zoomScale="80" zoomScaleNormal="8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26" customWidth="1"/>
    <col min="2" max="2" width="29.125" style="104" customWidth="1"/>
    <col min="3" max="3" width="16.875" style="105" customWidth="1"/>
    <col min="4" max="4" width="21.875" style="26" customWidth="1"/>
    <col min="5" max="5" width="27.875" style="26" customWidth="1"/>
    <col min="6" max="16384" width="9" style="26"/>
  </cols>
  <sheetData>
    <row r="1" spans="1:5" s="62" customFormat="1" ht="54" customHeight="1">
      <c r="A1" s="242" t="s">
        <v>375</v>
      </c>
      <c r="B1" s="243"/>
      <c r="C1" s="244"/>
      <c r="D1" s="242"/>
      <c r="E1" s="242"/>
    </row>
    <row r="2" spans="1:5">
      <c r="A2" s="106" t="s">
        <v>442</v>
      </c>
      <c r="E2" s="107" t="s">
        <v>76</v>
      </c>
    </row>
    <row r="3" spans="1:5" s="103" customFormat="1" ht="42.95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5" s="103" customFormat="1" ht="42.95" customHeight="1">
      <c r="A4" s="230" t="s">
        <v>378</v>
      </c>
      <c r="B4" s="231"/>
      <c r="C4" s="83">
        <f>SUM(C5:C11)</f>
        <v>396.55</v>
      </c>
      <c r="D4" s="82"/>
      <c r="E4" s="82"/>
    </row>
    <row r="5" spans="1:5" s="103" customFormat="1" ht="42.95" customHeight="1">
      <c r="A5" s="82">
        <v>1</v>
      </c>
      <c r="B5" s="42" t="s">
        <v>398</v>
      </c>
      <c r="C5" s="83">
        <v>21</v>
      </c>
      <c r="D5" s="15">
        <v>2010302</v>
      </c>
      <c r="E5" s="15" t="s">
        <v>389</v>
      </c>
    </row>
    <row r="6" spans="1:5" s="103" customFormat="1" ht="165" customHeight="1">
      <c r="A6" s="82">
        <v>2</v>
      </c>
      <c r="B6" s="12" t="s">
        <v>443</v>
      </c>
      <c r="C6" s="83">
        <v>100</v>
      </c>
      <c r="D6" s="42">
        <v>2060199</v>
      </c>
      <c r="E6" s="42" t="s">
        <v>444</v>
      </c>
    </row>
    <row r="7" spans="1:5" s="103" customFormat="1" ht="72" customHeight="1">
      <c r="A7" s="82">
        <v>3</v>
      </c>
      <c r="B7" s="12" t="s">
        <v>445</v>
      </c>
      <c r="C7" s="83">
        <v>29.25</v>
      </c>
      <c r="D7" s="42">
        <v>2060199</v>
      </c>
      <c r="E7" s="42" t="s">
        <v>444</v>
      </c>
    </row>
    <row r="8" spans="1:5" s="103" customFormat="1" ht="72" customHeight="1">
      <c r="A8" s="82">
        <v>4</v>
      </c>
      <c r="B8" s="12" t="s">
        <v>446</v>
      </c>
      <c r="C8" s="83">
        <v>60</v>
      </c>
      <c r="D8" s="42">
        <v>2060199</v>
      </c>
      <c r="E8" s="42" t="s">
        <v>444</v>
      </c>
    </row>
    <row r="9" spans="1:5" s="103" customFormat="1" ht="72" customHeight="1">
      <c r="A9" s="82">
        <v>5</v>
      </c>
      <c r="B9" s="12" t="s">
        <v>447</v>
      </c>
      <c r="C9" s="83">
        <v>52.5</v>
      </c>
      <c r="D9" s="42">
        <v>2060199</v>
      </c>
      <c r="E9" s="42" t="s">
        <v>444</v>
      </c>
    </row>
    <row r="10" spans="1:5" s="103" customFormat="1" ht="72" customHeight="1">
      <c r="A10" s="82">
        <v>6</v>
      </c>
      <c r="B10" s="12" t="s">
        <v>448</v>
      </c>
      <c r="C10" s="83">
        <v>40</v>
      </c>
      <c r="D10" s="42">
        <v>2060199</v>
      </c>
      <c r="E10" s="42" t="s">
        <v>444</v>
      </c>
    </row>
    <row r="11" spans="1:5" s="103" customFormat="1" ht="72" customHeight="1">
      <c r="A11" s="82">
        <v>7</v>
      </c>
      <c r="B11" s="12" t="s">
        <v>449</v>
      </c>
      <c r="C11" s="83">
        <v>93.8</v>
      </c>
      <c r="D11" s="42">
        <v>2060199</v>
      </c>
      <c r="E11" s="42" t="s">
        <v>444</v>
      </c>
    </row>
    <row r="12" spans="1:5" s="73" customFormat="1">
      <c r="C12" s="78"/>
    </row>
    <row r="13" spans="1:5" s="103" customFormat="1">
      <c r="B13" s="104"/>
      <c r="C13" s="108"/>
    </row>
    <row r="14" spans="1:5" s="103" customFormat="1">
      <c r="C14" s="108"/>
    </row>
    <row r="15" spans="1:5" s="103" customFormat="1">
      <c r="C15" s="108"/>
    </row>
    <row r="16" spans="1:5" s="103" customFormat="1">
      <c r="C16" s="108"/>
    </row>
    <row r="17" spans="3:3" s="103" customFormat="1">
      <c r="C17" s="108"/>
    </row>
    <row r="18" spans="3:3" s="103" customFormat="1">
      <c r="C18" s="108"/>
    </row>
    <row r="19" spans="3:3" s="103" customFormat="1">
      <c r="C19" s="108"/>
    </row>
    <row r="20" spans="3:3" s="103" customFormat="1">
      <c r="C20" s="108"/>
    </row>
    <row r="21" spans="3:3" s="103" customFormat="1">
      <c r="C21" s="108"/>
    </row>
    <row r="22" spans="3:3" s="103" customFormat="1">
      <c r="C22" s="108"/>
    </row>
    <row r="23" spans="3:3" s="103" customFormat="1">
      <c r="C23" s="108"/>
    </row>
    <row r="24" spans="3:3" s="103" customFormat="1">
      <c r="C24" s="108"/>
    </row>
    <row r="25" spans="3:3" s="103" customFormat="1">
      <c r="C25" s="108"/>
    </row>
    <row r="26" spans="3:3" s="103" customFormat="1">
      <c r="C26" s="108"/>
    </row>
    <row r="27" spans="3:3" s="103" customFormat="1">
      <c r="C27" s="108"/>
    </row>
    <row r="28" spans="3:3" s="103" customFormat="1">
      <c r="C28" s="108"/>
    </row>
    <row r="29" spans="3:3" s="103" customFormat="1">
      <c r="C29" s="108"/>
    </row>
    <row r="30" spans="3:3" s="103" customFormat="1">
      <c r="C30" s="108"/>
    </row>
    <row r="31" spans="3:3" s="103" customFormat="1">
      <c r="C31" s="108"/>
    </row>
    <row r="32" spans="3:3" s="103" customFormat="1">
      <c r="C32" s="108"/>
    </row>
    <row r="33" spans="3:3" s="103" customFormat="1">
      <c r="C33" s="108"/>
    </row>
    <row r="34" spans="3:3" s="103" customFormat="1">
      <c r="C34" s="108"/>
    </row>
    <row r="35" spans="3:3" s="103" customFormat="1">
      <c r="C35" s="108"/>
    </row>
    <row r="36" spans="3:3" s="103" customFormat="1">
      <c r="C36" s="108"/>
    </row>
    <row r="37" spans="3:3" s="103" customFormat="1">
      <c r="C37" s="108"/>
    </row>
    <row r="38" spans="3:3" s="103" customFormat="1">
      <c r="C38" s="108"/>
    </row>
    <row r="39" spans="3:3" s="103" customFormat="1">
      <c r="C39" s="108"/>
    </row>
    <row r="40" spans="3:3" s="103" customFormat="1">
      <c r="C40" s="108"/>
    </row>
    <row r="41" spans="3:3" s="103" customFormat="1">
      <c r="C41" s="108"/>
    </row>
    <row r="42" spans="3:3" s="103" customFormat="1">
      <c r="C42" s="108"/>
    </row>
    <row r="43" spans="3:3" s="103" customFormat="1">
      <c r="C43" s="108"/>
    </row>
    <row r="44" spans="3:3" s="103" customFormat="1">
      <c r="C44" s="108"/>
    </row>
    <row r="45" spans="3:3" s="103" customFormat="1">
      <c r="C45" s="108"/>
    </row>
    <row r="46" spans="3:3" s="103" customFormat="1">
      <c r="C46" s="108"/>
    </row>
    <row r="47" spans="3:3" s="103" customFormat="1">
      <c r="C47" s="108"/>
    </row>
    <row r="48" spans="3:3" s="103" customFormat="1">
      <c r="C48" s="108"/>
    </row>
    <row r="49" spans="3:3" s="103" customFormat="1">
      <c r="C49" s="108"/>
    </row>
    <row r="50" spans="3:3" s="103" customFormat="1">
      <c r="C50" s="108"/>
    </row>
    <row r="51" spans="3:3" s="103" customFormat="1">
      <c r="C51" s="108"/>
    </row>
    <row r="52" spans="3:3" s="103" customFormat="1">
      <c r="C52" s="108"/>
    </row>
    <row r="53" spans="3:3" s="103" customFormat="1">
      <c r="C53" s="108"/>
    </row>
    <row r="54" spans="3:3" s="103" customFormat="1">
      <c r="C54" s="108"/>
    </row>
    <row r="55" spans="3:3" s="103" customFormat="1">
      <c r="C55" s="108"/>
    </row>
    <row r="56" spans="3:3" s="103" customFormat="1">
      <c r="C56" s="108"/>
    </row>
    <row r="57" spans="3:3" s="103" customFormat="1">
      <c r="C57" s="108"/>
    </row>
    <row r="58" spans="3:3" s="103" customFormat="1">
      <c r="C58" s="108"/>
    </row>
    <row r="59" spans="3:3" s="103" customFormat="1">
      <c r="C59" s="108"/>
    </row>
    <row r="60" spans="3:3" s="103" customFormat="1">
      <c r="C60" s="108"/>
    </row>
    <row r="61" spans="3:3" s="103" customFormat="1">
      <c r="C61" s="108"/>
    </row>
    <row r="62" spans="3:3" s="103" customFormat="1">
      <c r="C62" s="108"/>
    </row>
    <row r="63" spans="3:3" s="103" customFormat="1">
      <c r="C63" s="108"/>
    </row>
    <row r="64" spans="3:3" s="103" customFormat="1">
      <c r="C64" s="108"/>
    </row>
    <row r="65" spans="3:3" s="103" customFormat="1">
      <c r="C65" s="108"/>
    </row>
    <row r="66" spans="3:3" s="103" customFormat="1">
      <c r="C66" s="108"/>
    </row>
    <row r="67" spans="3:3" s="103" customFormat="1">
      <c r="C67" s="108"/>
    </row>
    <row r="68" spans="3:3" s="103" customFormat="1">
      <c r="C68" s="108"/>
    </row>
    <row r="69" spans="3:3" s="103" customFormat="1">
      <c r="C69" s="108"/>
    </row>
    <row r="70" spans="3:3" s="103" customFormat="1">
      <c r="C70" s="108"/>
    </row>
    <row r="71" spans="3:3" s="103" customFormat="1">
      <c r="C71" s="108"/>
    </row>
    <row r="72" spans="3:3" s="103" customFormat="1">
      <c r="C72" s="108"/>
    </row>
    <row r="73" spans="3:3" s="103" customFormat="1">
      <c r="C73" s="108"/>
    </row>
    <row r="74" spans="3:3" s="103" customFormat="1">
      <c r="C74" s="108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1" fitToHeight="0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74"/>
  <sheetViews>
    <sheetView showZeros="0" zoomScale="90" zoomScaleNormal="9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7" customWidth="1"/>
    <col min="2" max="2" width="29.125" style="7" customWidth="1"/>
    <col min="3" max="3" width="16.875" style="33" customWidth="1"/>
    <col min="4" max="4" width="17.25" style="36" customWidth="1"/>
    <col min="5" max="5" width="27.875" style="24" customWidth="1"/>
    <col min="6" max="16384" width="9" style="7"/>
  </cols>
  <sheetData>
    <row r="1" spans="1:7" s="34" customFormat="1" ht="54" customHeight="1">
      <c r="A1" s="239" t="s">
        <v>375</v>
      </c>
      <c r="B1" s="239"/>
      <c r="C1" s="241"/>
      <c r="D1" s="240"/>
      <c r="E1" s="239"/>
    </row>
    <row r="2" spans="1:7">
      <c r="A2" s="35" t="s">
        <v>450</v>
      </c>
      <c r="B2" s="35"/>
      <c r="D2" s="24"/>
      <c r="E2" s="56" t="s">
        <v>76</v>
      </c>
    </row>
    <row r="3" spans="1:7" s="24" customFormat="1" ht="42.95" customHeight="1">
      <c r="A3" s="10" t="s">
        <v>318</v>
      </c>
      <c r="B3" s="12" t="s">
        <v>377</v>
      </c>
      <c r="C3" s="39" t="s">
        <v>320</v>
      </c>
      <c r="D3" s="10" t="s">
        <v>77</v>
      </c>
      <c r="E3" s="10" t="s">
        <v>78</v>
      </c>
    </row>
    <row r="4" spans="1:7" s="24" customFormat="1" ht="42.95" customHeight="1">
      <c r="A4" s="245" t="s">
        <v>378</v>
      </c>
      <c r="B4" s="245"/>
      <c r="C4" s="39">
        <f>SUM(C5:C11)</f>
        <v>384.3</v>
      </c>
      <c r="D4" s="10"/>
      <c r="E4" s="10"/>
    </row>
    <row r="5" spans="1:7" s="24" customFormat="1" ht="42.95" customHeight="1">
      <c r="A5" s="10">
        <v>1</v>
      </c>
      <c r="B5" s="10" t="s">
        <v>398</v>
      </c>
      <c r="C5" s="39">
        <v>81</v>
      </c>
      <c r="D5" s="15">
        <v>2010302</v>
      </c>
      <c r="E5" s="15" t="s">
        <v>389</v>
      </c>
    </row>
    <row r="6" spans="1:7" s="24" customFormat="1" ht="210" customHeight="1">
      <c r="A6" s="10">
        <v>2</v>
      </c>
      <c r="B6" s="10" t="s">
        <v>451</v>
      </c>
      <c r="C6" s="39">
        <v>90</v>
      </c>
      <c r="D6" s="12">
        <v>2080299</v>
      </c>
      <c r="E6" s="12" t="s">
        <v>452</v>
      </c>
    </row>
    <row r="7" spans="1:7" s="24" customFormat="1" ht="104.1" customHeight="1">
      <c r="A7" s="10">
        <v>3</v>
      </c>
      <c r="B7" s="10" t="s">
        <v>453</v>
      </c>
      <c r="C7" s="39">
        <v>10</v>
      </c>
      <c r="D7" s="12">
        <v>2080299</v>
      </c>
      <c r="E7" s="12" t="s">
        <v>452</v>
      </c>
    </row>
    <row r="8" spans="1:7" s="24" customFormat="1" ht="60" customHeight="1">
      <c r="A8" s="10">
        <v>4</v>
      </c>
      <c r="B8" s="109" t="s">
        <v>454</v>
      </c>
      <c r="C8" s="110">
        <v>35</v>
      </c>
      <c r="D8" s="12">
        <v>2080299</v>
      </c>
      <c r="E8" s="12" t="s">
        <v>452</v>
      </c>
    </row>
    <row r="9" spans="1:7" s="49" customFormat="1" ht="48.95" customHeight="1">
      <c r="A9" s="10">
        <v>5</v>
      </c>
      <c r="B9" s="58" t="s">
        <v>455</v>
      </c>
      <c r="C9" s="59">
        <v>60</v>
      </c>
      <c r="D9" s="12">
        <v>2081099</v>
      </c>
      <c r="E9" s="12" t="s">
        <v>456</v>
      </c>
      <c r="F9" s="24"/>
      <c r="G9" s="24"/>
    </row>
    <row r="10" spans="1:7" s="24" customFormat="1" ht="48" customHeight="1">
      <c r="A10" s="10">
        <v>6</v>
      </c>
      <c r="B10" s="58" t="s">
        <v>457</v>
      </c>
      <c r="C10" s="39">
        <v>5</v>
      </c>
      <c r="D10" s="12">
        <v>2080299</v>
      </c>
      <c r="E10" s="12" t="s">
        <v>452</v>
      </c>
    </row>
    <row r="11" spans="1:7" s="24" customFormat="1" ht="86.1" customHeight="1">
      <c r="A11" s="10">
        <v>7</v>
      </c>
      <c r="B11" s="57" t="s">
        <v>458</v>
      </c>
      <c r="C11" s="110">
        <v>103.3</v>
      </c>
      <c r="D11" s="12">
        <v>2100499</v>
      </c>
      <c r="E11" s="12" t="s">
        <v>459</v>
      </c>
    </row>
    <row r="12" spans="1:7" s="49" customFormat="1">
      <c r="A12" s="24"/>
      <c r="B12" s="24"/>
      <c r="C12" s="33"/>
      <c r="D12" s="36"/>
      <c r="E12" s="24"/>
      <c r="F12" s="24"/>
      <c r="G12" s="24"/>
    </row>
    <row r="13" spans="1:7" s="49" customFormat="1">
      <c r="A13" s="24"/>
      <c r="B13" s="24"/>
      <c r="C13" s="33"/>
      <c r="D13" s="36"/>
      <c r="E13" s="24"/>
      <c r="F13" s="24"/>
      <c r="G13" s="24"/>
    </row>
    <row r="14" spans="1:7" s="49" customFormat="1">
      <c r="A14" s="24"/>
      <c r="B14" s="24"/>
      <c r="C14" s="33"/>
      <c r="D14" s="36"/>
      <c r="E14" s="24"/>
      <c r="F14" s="24"/>
      <c r="G14" s="24"/>
    </row>
    <row r="15" spans="1:7" s="49" customFormat="1">
      <c r="A15" s="24"/>
      <c r="B15" s="24"/>
      <c r="C15" s="33"/>
      <c r="D15" s="36"/>
      <c r="E15" s="24"/>
      <c r="F15" s="24"/>
      <c r="G15" s="24"/>
    </row>
    <row r="16" spans="1:7" s="49" customFormat="1">
      <c r="A16" s="24"/>
      <c r="B16" s="24"/>
      <c r="C16" s="33"/>
      <c r="D16" s="36"/>
      <c r="E16" s="24"/>
      <c r="F16" s="24"/>
      <c r="G16" s="24"/>
    </row>
    <row r="17" spans="1:7" s="49" customFormat="1">
      <c r="A17" s="24"/>
      <c r="B17" s="24"/>
      <c r="C17" s="33"/>
      <c r="D17" s="36"/>
      <c r="E17" s="24"/>
      <c r="F17" s="24"/>
      <c r="G17" s="24"/>
    </row>
    <row r="18" spans="1:7" s="49" customFormat="1">
      <c r="A18" s="24"/>
      <c r="B18" s="24"/>
      <c r="C18" s="33"/>
      <c r="D18" s="36"/>
      <c r="E18" s="24"/>
      <c r="F18" s="24"/>
      <c r="G18" s="24"/>
    </row>
    <row r="19" spans="1:7" s="49" customFormat="1">
      <c r="A19" s="24"/>
      <c r="B19" s="24"/>
      <c r="C19" s="33"/>
      <c r="D19" s="36"/>
      <c r="E19" s="24"/>
      <c r="F19" s="24"/>
      <c r="G19" s="24"/>
    </row>
    <row r="20" spans="1:7" s="24" customFormat="1"/>
    <row r="21" spans="1:7" s="24" customFormat="1"/>
    <row r="22" spans="1:7" s="24" customFormat="1"/>
    <row r="23" spans="1:7" s="24" customFormat="1"/>
    <row r="24" spans="1:7" s="24" customFormat="1"/>
    <row r="25" spans="1:7" s="24" customFormat="1"/>
    <row r="26" spans="1:7" s="24" customFormat="1"/>
    <row r="27" spans="1:7" s="24" customFormat="1"/>
    <row r="28" spans="1:7" s="24" customFormat="1"/>
    <row r="29" spans="1:7" s="24" customFormat="1"/>
    <row r="30" spans="1:7" s="24" customFormat="1"/>
    <row r="31" spans="1:7" s="24" customFormat="1"/>
    <row r="32" spans="1:7" s="24" customFormat="1"/>
    <row r="33" s="24" customFormat="1"/>
    <row r="34" s="24" customFormat="1"/>
    <row r="35" s="24" customFormat="1"/>
    <row r="36" s="24" customFormat="1"/>
    <row r="37" s="24" customFormat="1"/>
    <row r="38" s="24" customFormat="1"/>
    <row r="39" s="24" customFormat="1"/>
    <row r="40" s="24" customFormat="1"/>
    <row r="41" s="24" customFormat="1"/>
    <row r="42" s="24" customFormat="1"/>
    <row r="43" s="24" customFormat="1"/>
    <row r="44" s="24" customFormat="1"/>
    <row r="45" s="24" customFormat="1"/>
    <row r="46" s="24" customFormat="1"/>
    <row r="47" s="24" customFormat="1"/>
    <row r="48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72"/>
  <sheetViews>
    <sheetView showZeros="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26" customWidth="1"/>
    <col min="2" max="2" width="29.125" style="104" customWidth="1"/>
    <col min="3" max="3" width="16.875" style="105" customWidth="1"/>
    <col min="4" max="4" width="15.625" style="26" customWidth="1"/>
    <col min="5" max="5" width="27.875" style="26" customWidth="1"/>
    <col min="6" max="16384" width="9" style="26"/>
  </cols>
  <sheetData>
    <row r="1" spans="1:5" s="62" customFormat="1" ht="54" customHeight="1">
      <c r="A1" s="242" t="s">
        <v>375</v>
      </c>
      <c r="B1" s="243"/>
      <c r="C1" s="244"/>
      <c r="D1" s="242"/>
      <c r="E1" s="242"/>
    </row>
    <row r="2" spans="1:5">
      <c r="A2" s="106" t="s">
        <v>460</v>
      </c>
      <c r="E2" s="107" t="s">
        <v>76</v>
      </c>
    </row>
    <row r="3" spans="1:5" s="103" customFormat="1" ht="42.95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5" s="103" customFormat="1" ht="74.099999999999994" customHeight="1">
      <c r="A4" s="230" t="s">
        <v>378</v>
      </c>
      <c r="B4" s="231"/>
      <c r="C4" s="83">
        <f>SUM(C5:C7)</f>
        <v>47386</v>
      </c>
      <c r="D4" s="82"/>
      <c r="E4" s="82"/>
    </row>
    <row r="5" spans="1:5" s="103" customFormat="1" ht="74.099999999999994" customHeight="1">
      <c r="A5" s="82">
        <v>1</v>
      </c>
      <c r="B5" s="42" t="s">
        <v>398</v>
      </c>
      <c r="C5" s="83">
        <v>36</v>
      </c>
      <c r="D5" s="15">
        <v>2010302</v>
      </c>
      <c r="E5" s="15" t="s">
        <v>389</v>
      </c>
    </row>
    <row r="6" spans="1:5" s="103" customFormat="1" ht="74.099999999999994" customHeight="1">
      <c r="A6" s="82">
        <v>2</v>
      </c>
      <c r="B6" s="42" t="s">
        <v>461</v>
      </c>
      <c r="C6" s="83">
        <v>350</v>
      </c>
      <c r="D6" s="42">
        <v>2011399</v>
      </c>
      <c r="E6" s="42" t="s">
        <v>462</v>
      </c>
    </row>
    <row r="7" spans="1:5" s="73" customFormat="1" ht="54.95" customHeight="1">
      <c r="A7" s="82">
        <v>3</v>
      </c>
      <c r="B7" s="42" t="s">
        <v>463</v>
      </c>
      <c r="C7" s="83">
        <v>47000</v>
      </c>
      <c r="D7" s="42">
        <v>2169999</v>
      </c>
      <c r="E7" s="42" t="s">
        <v>464</v>
      </c>
    </row>
    <row r="8" spans="1:5" s="73" customFormat="1">
      <c r="C8" s="78"/>
    </row>
    <row r="9" spans="1:5" s="73" customFormat="1">
      <c r="C9" s="78"/>
    </row>
    <row r="10" spans="1:5" s="73" customFormat="1">
      <c r="C10" s="78"/>
    </row>
    <row r="11" spans="1:5" s="73" customFormat="1">
      <c r="C11" s="78"/>
    </row>
    <row r="12" spans="1:5" s="73" customFormat="1">
      <c r="C12" s="78"/>
    </row>
    <row r="13" spans="1:5" s="73" customFormat="1">
      <c r="C13" s="78"/>
    </row>
    <row r="14" spans="1:5" s="73" customFormat="1">
      <c r="C14" s="78"/>
    </row>
    <row r="15" spans="1:5" s="73" customFormat="1">
      <c r="C15" s="78"/>
    </row>
    <row r="16" spans="1:5" s="73" customFormat="1">
      <c r="C16" s="78"/>
    </row>
    <row r="17" spans="3:3" s="73" customFormat="1">
      <c r="C17" s="78"/>
    </row>
    <row r="18" spans="3:3" s="73" customFormat="1">
      <c r="C18" s="78"/>
    </row>
    <row r="19" spans="3:3" s="73" customFormat="1">
      <c r="C19" s="78"/>
    </row>
    <row r="20" spans="3:3" s="73" customFormat="1">
      <c r="C20" s="78"/>
    </row>
    <row r="21" spans="3:3" s="73" customFormat="1">
      <c r="C21" s="78"/>
    </row>
    <row r="22" spans="3:3" s="73" customFormat="1">
      <c r="C22" s="78"/>
    </row>
    <row r="23" spans="3:3" s="73" customFormat="1">
      <c r="C23" s="78"/>
    </row>
    <row r="24" spans="3:3" s="73" customFormat="1">
      <c r="C24" s="78"/>
    </row>
    <row r="25" spans="3:3" s="73" customFormat="1">
      <c r="C25" s="78"/>
    </row>
    <row r="26" spans="3:3" s="73" customFormat="1">
      <c r="C26" s="78"/>
    </row>
    <row r="27" spans="3:3" s="73" customFormat="1">
      <c r="C27" s="78"/>
    </row>
    <row r="28" spans="3:3" s="73" customFormat="1">
      <c r="C28" s="78"/>
    </row>
    <row r="29" spans="3:3" s="73" customFormat="1">
      <c r="C29" s="78"/>
    </row>
    <row r="30" spans="3:3" s="73" customFormat="1">
      <c r="C30" s="78"/>
    </row>
    <row r="31" spans="3:3" s="73" customFormat="1">
      <c r="C31" s="78"/>
    </row>
    <row r="32" spans="3:3" s="73" customFormat="1">
      <c r="C32" s="78"/>
    </row>
    <row r="33" spans="1:5" s="73" customFormat="1">
      <c r="C33" s="78"/>
    </row>
    <row r="34" spans="1:5" s="73" customFormat="1">
      <c r="C34" s="78"/>
    </row>
    <row r="35" spans="1:5" s="73" customFormat="1">
      <c r="C35" s="78"/>
    </row>
    <row r="36" spans="1:5" s="73" customFormat="1">
      <c r="C36" s="78"/>
    </row>
    <row r="37" spans="1:5" s="73" customFormat="1">
      <c r="C37" s="78"/>
    </row>
    <row r="38" spans="1:5" s="73" customFormat="1">
      <c r="C38" s="78"/>
    </row>
    <row r="39" spans="1:5" s="73" customFormat="1">
      <c r="C39" s="78"/>
    </row>
    <row r="40" spans="1:5" s="73" customFormat="1">
      <c r="C40" s="78"/>
    </row>
    <row r="41" spans="1:5" s="73" customFormat="1">
      <c r="C41" s="78"/>
    </row>
    <row r="42" spans="1:5" s="73" customFormat="1">
      <c r="C42" s="78"/>
    </row>
    <row r="43" spans="1:5" s="49" customFormat="1">
      <c r="A43" s="103"/>
      <c r="B43" s="104"/>
      <c r="C43" s="108"/>
      <c r="D43" s="103"/>
      <c r="E43" s="103"/>
    </row>
    <row r="44" spans="1:5" s="49" customFormat="1">
      <c r="A44" s="103"/>
      <c r="B44" s="104"/>
      <c r="C44" s="108"/>
      <c r="D44" s="103"/>
      <c r="E44" s="103"/>
    </row>
    <row r="45" spans="1:5" s="49" customFormat="1">
      <c r="A45" s="103"/>
      <c r="B45" s="104"/>
      <c r="C45" s="108"/>
      <c r="D45" s="103"/>
      <c r="E45" s="103"/>
    </row>
    <row r="46" spans="1:5" s="49" customFormat="1">
      <c r="A46" s="103"/>
      <c r="B46" s="104"/>
      <c r="C46" s="108"/>
      <c r="D46" s="103"/>
      <c r="E46" s="103"/>
    </row>
    <row r="47" spans="1:5" s="49" customFormat="1">
      <c r="A47" s="103"/>
      <c r="B47" s="104"/>
      <c r="C47" s="108"/>
      <c r="D47" s="103"/>
      <c r="E47" s="103"/>
    </row>
    <row r="48" spans="1:5" s="49" customFormat="1">
      <c r="A48" s="103"/>
      <c r="B48" s="104"/>
      <c r="C48" s="108"/>
      <c r="D48" s="103"/>
      <c r="E48" s="103"/>
    </row>
    <row r="49" spans="1:5" s="49" customFormat="1">
      <c r="A49" s="103"/>
      <c r="B49" s="104"/>
      <c r="C49" s="108"/>
      <c r="D49" s="103"/>
      <c r="E49" s="103"/>
    </row>
    <row r="50" spans="1:5" s="49" customFormat="1">
      <c r="A50" s="103"/>
      <c r="B50" s="104"/>
      <c r="C50" s="108"/>
      <c r="D50" s="103"/>
      <c r="E50" s="103"/>
    </row>
    <row r="51" spans="1:5" s="49" customFormat="1">
      <c r="A51" s="103"/>
      <c r="B51" s="104"/>
      <c r="C51" s="108"/>
      <c r="D51" s="103"/>
      <c r="E51" s="103"/>
    </row>
    <row r="52" spans="1:5" s="49" customFormat="1">
      <c r="A52" s="103"/>
      <c r="B52" s="104"/>
      <c r="C52" s="108"/>
      <c r="D52" s="103"/>
      <c r="E52" s="103"/>
    </row>
    <row r="53" spans="1:5" s="49" customFormat="1">
      <c r="A53" s="103"/>
      <c r="B53" s="104"/>
      <c r="C53" s="108"/>
      <c r="D53" s="103"/>
      <c r="E53" s="103"/>
    </row>
    <row r="54" spans="1:5" s="49" customFormat="1">
      <c r="A54" s="103"/>
      <c r="B54" s="104"/>
      <c r="C54" s="108"/>
      <c r="D54" s="103"/>
      <c r="E54" s="103"/>
    </row>
    <row r="55" spans="1:5" s="49" customFormat="1">
      <c r="A55" s="103"/>
      <c r="B55" s="104"/>
      <c r="C55" s="108"/>
      <c r="D55" s="103"/>
      <c r="E55" s="103"/>
    </row>
    <row r="56" spans="1:5" s="49" customFormat="1">
      <c r="A56" s="103"/>
      <c r="B56" s="104"/>
      <c r="C56" s="108"/>
      <c r="D56" s="103"/>
      <c r="E56" s="103"/>
    </row>
    <row r="57" spans="1:5" s="49" customFormat="1">
      <c r="A57" s="103"/>
      <c r="B57" s="104"/>
      <c r="C57" s="108"/>
      <c r="D57" s="103"/>
      <c r="E57" s="103"/>
    </row>
    <row r="58" spans="1:5" s="49" customFormat="1">
      <c r="A58" s="103"/>
      <c r="B58" s="104"/>
      <c r="C58" s="108"/>
      <c r="D58" s="103"/>
      <c r="E58" s="103"/>
    </row>
    <row r="59" spans="1:5" s="49" customFormat="1">
      <c r="A59" s="103"/>
      <c r="B59" s="104"/>
      <c r="C59" s="108"/>
      <c r="D59" s="103"/>
      <c r="E59" s="103"/>
    </row>
    <row r="60" spans="1:5" s="49" customFormat="1">
      <c r="A60" s="103"/>
      <c r="B60" s="104"/>
      <c r="C60" s="108"/>
      <c r="D60" s="103"/>
      <c r="E60" s="103"/>
    </row>
    <row r="61" spans="1:5" s="49" customFormat="1">
      <c r="A61" s="103"/>
      <c r="B61" s="104"/>
      <c r="C61" s="108"/>
      <c r="D61" s="103"/>
      <c r="E61" s="103"/>
    </row>
    <row r="62" spans="1:5" s="103" customFormat="1">
      <c r="C62" s="108"/>
    </row>
    <row r="63" spans="1:5" s="103" customFormat="1">
      <c r="C63" s="108"/>
    </row>
    <row r="64" spans="1:5" s="103" customFormat="1">
      <c r="C64" s="108"/>
    </row>
    <row r="65" spans="3:3" s="103" customFormat="1">
      <c r="C65" s="108"/>
    </row>
    <row r="66" spans="3:3" s="103" customFormat="1">
      <c r="C66" s="108"/>
    </row>
    <row r="67" spans="3:3" s="103" customFormat="1">
      <c r="C67" s="108"/>
    </row>
    <row r="68" spans="3:3" s="103" customFormat="1">
      <c r="C68" s="108"/>
    </row>
    <row r="69" spans="3:3" s="103" customFormat="1">
      <c r="C69" s="108"/>
    </row>
    <row r="70" spans="3:3" s="103" customFormat="1">
      <c r="C70" s="108"/>
    </row>
    <row r="71" spans="3:3" s="103" customFormat="1">
      <c r="C71" s="108"/>
    </row>
    <row r="72" spans="3:3" s="103" customFormat="1">
      <c r="C72" s="108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9"/>
  <sheetViews>
    <sheetView showZeros="0" zoomScale="80" zoomScaleNormal="80" workbookViewId="0">
      <selection activeCell="G6" sqref="G6"/>
    </sheetView>
  </sheetViews>
  <sheetFormatPr defaultColWidth="9" defaultRowHeight="18.75"/>
  <cols>
    <col min="1" max="1" width="6.75" style="50" customWidth="1"/>
    <col min="2" max="2" width="29.125" style="99" customWidth="1"/>
    <col min="3" max="3" width="16.875" style="100" customWidth="1"/>
    <col min="4" max="4" width="20.75" style="99" customWidth="1"/>
    <col min="5" max="5" width="27.875" style="99" customWidth="1"/>
    <col min="6" max="16384" width="9" style="50"/>
  </cols>
  <sheetData>
    <row r="1" spans="1:5" s="98" customFormat="1" ht="54" customHeight="1">
      <c r="A1" s="246" t="s">
        <v>375</v>
      </c>
      <c r="B1" s="247"/>
      <c r="C1" s="248"/>
      <c r="D1" s="247"/>
      <c r="E1" s="247"/>
    </row>
    <row r="2" spans="1:5" s="49" customFormat="1">
      <c r="A2" s="70" t="s">
        <v>465</v>
      </c>
      <c r="B2" s="101"/>
      <c r="C2" s="102"/>
      <c r="D2" s="101"/>
      <c r="E2" s="71" t="s">
        <v>76</v>
      </c>
    </row>
    <row r="3" spans="1:5" ht="42.95" customHeight="1">
      <c r="A3" s="41" t="s">
        <v>318</v>
      </c>
      <c r="B3" s="15" t="s">
        <v>377</v>
      </c>
      <c r="C3" s="13" t="s">
        <v>320</v>
      </c>
      <c r="D3" s="15" t="s">
        <v>77</v>
      </c>
      <c r="E3" s="15" t="s">
        <v>78</v>
      </c>
    </row>
    <row r="4" spans="1:5" ht="42.95" customHeight="1">
      <c r="A4" s="249" t="s">
        <v>378</v>
      </c>
      <c r="B4" s="238"/>
      <c r="C4" s="13">
        <f>SUM(C5:C9)</f>
        <v>12582.1</v>
      </c>
      <c r="D4" s="15"/>
      <c r="E4" s="15"/>
    </row>
    <row r="5" spans="1:5" ht="42.95" customHeight="1">
      <c r="A5" s="41">
        <v>1</v>
      </c>
      <c r="B5" s="15" t="s">
        <v>398</v>
      </c>
      <c r="C5" s="13">
        <v>60</v>
      </c>
      <c r="D5" s="15">
        <v>2010302</v>
      </c>
      <c r="E5" s="15" t="s">
        <v>389</v>
      </c>
    </row>
    <row r="6" spans="1:5" ht="219.95" customHeight="1">
      <c r="A6" s="41">
        <v>2</v>
      </c>
      <c r="B6" s="15" t="s">
        <v>466</v>
      </c>
      <c r="C6" s="40">
        <v>18</v>
      </c>
      <c r="D6" s="15">
        <v>2120399</v>
      </c>
      <c r="E6" s="15" t="s">
        <v>467</v>
      </c>
    </row>
    <row r="7" spans="1:5" s="24" customFormat="1" ht="72.95" customHeight="1">
      <c r="A7" s="41">
        <v>3</v>
      </c>
      <c r="B7" s="15" t="s">
        <v>468</v>
      </c>
      <c r="C7" s="13">
        <v>50</v>
      </c>
      <c r="D7" s="15">
        <v>2030603</v>
      </c>
      <c r="E7" s="15" t="s">
        <v>469</v>
      </c>
    </row>
    <row r="8" spans="1:5" ht="80.099999999999994" customHeight="1">
      <c r="A8" s="41">
        <v>4</v>
      </c>
      <c r="B8" s="15" t="s">
        <v>470</v>
      </c>
      <c r="C8" s="40">
        <v>454.1</v>
      </c>
      <c r="D8" s="15">
        <v>2120399</v>
      </c>
      <c r="E8" s="15" t="s">
        <v>467</v>
      </c>
    </row>
    <row r="9" spans="1:5" ht="60.95" customHeight="1">
      <c r="A9" s="41">
        <v>5</v>
      </c>
      <c r="B9" s="15" t="s">
        <v>471</v>
      </c>
      <c r="C9" s="40">
        <v>12000</v>
      </c>
      <c r="D9" s="15">
        <v>2120399</v>
      </c>
      <c r="E9" s="15" t="s">
        <v>467</v>
      </c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1" fitToHeight="0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86"/>
  <sheetViews>
    <sheetView showZeros="0" workbookViewId="0">
      <selection activeCell="D5" sqref="D5"/>
    </sheetView>
  </sheetViews>
  <sheetFormatPr defaultColWidth="9" defaultRowHeight="18.75"/>
  <cols>
    <col min="1" max="1" width="6.75" style="43" customWidth="1"/>
    <col min="2" max="2" width="29.125" style="43" customWidth="1"/>
    <col min="3" max="3" width="16.875" style="86" customWidth="1"/>
    <col min="4" max="4" width="15.375" style="43" customWidth="1"/>
    <col min="5" max="5" width="27.875" style="43" customWidth="1"/>
    <col min="6" max="16384" width="9" style="43"/>
  </cols>
  <sheetData>
    <row r="1" spans="1:8" s="34" customFormat="1" ht="54" customHeight="1">
      <c r="A1" s="227" t="s">
        <v>375</v>
      </c>
      <c r="B1" s="227"/>
      <c r="C1" s="229"/>
      <c r="D1" s="227"/>
      <c r="E1" s="227"/>
      <c r="F1" s="85"/>
    </row>
    <row r="2" spans="1:8">
      <c r="A2" s="87" t="s">
        <v>472</v>
      </c>
      <c r="E2" s="88" t="s">
        <v>76</v>
      </c>
    </row>
    <row r="3" spans="1:8" s="73" customFormat="1" ht="42.95" customHeight="1">
      <c r="A3" s="82" t="s">
        <v>318</v>
      </c>
      <c r="B3" s="82" t="s">
        <v>377</v>
      </c>
      <c r="C3" s="39" t="s">
        <v>320</v>
      </c>
      <c r="D3" s="82" t="s">
        <v>77</v>
      </c>
      <c r="E3" s="82" t="s">
        <v>78</v>
      </c>
    </row>
    <row r="4" spans="1:8" s="73" customFormat="1" ht="42.95" customHeight="1">
      <c r="A4" s="230" t="s">
        <v>378</v>
      </c>
      <c r="B4" s="230"/>
      <c r="C4" s="83">
        <f>SUM(C5:C6)</f>
        <v>60</v>
      </c>
      <c r="D4" s="82"/>
      <c r="E4" s="82"/>
    </row>
    <row r="5" spans="1:8" s="73" customFormat="1" ht="42.95" customHeight="1">
      <c r="A5" s="82">
        <v>1</v>
      </c>
      <c r="B5" s="82" t="s">
        <v>398</v>
      </c>
      <c r="C5" s="83">
        <v>30</v>
      </c>
      <c r="D5" s="15">
        <v>2010302</v>
      </c>
      <c r="E5" s="15" t="s">
        <v>389</v>
      </c>
    </row>
    <row r="6" spans="1:8" s="73" customFormat="1" ht="72" customHeight="1">
      <c r="A6" s="82">
        <v>2</v>
      </c>
      <c r="B6" s="15" t="s">
        <v>473</v>
      </c>
      <c r="C6" s="46">
        <v>30</v>
      </c>
      <c r="D6" s="12">
        <v>2120201</v>
      </c>
      <c r="E6" s="12" t="s">
        <v>474</v>
      </c>
    </row>
    <row r="7" spans="1:8" s="49" customFormat="1">
      <c r="A7" s="73"/>
      <c r="B7" s="73"/>
      <c r="C7" s="78"/>
      <c r="D7" s="73"/>
      <c r="E7" s="73"/>
      <c r="F7" s="73"/>
      <c r="G7" s="73"/>
      <c r="H7" s="73"/>
    </row>
    <row r="8" spans="1:8" s="49" customFormat="1">
      <c r="A8" s="73"/>
      <c r="B8" s="73"/>
      <c r="C8" s="78"/>
      <c r="D8" s="73"/>
      <c r="E8" s="73"/>
      <c r="F8" s="73"/>
      <c r="G8" s="73"/>
      <c r="H8" s="73"/>
    </row>
    <row r="9" spans="1:8" s="49" customFormat="1">
      <c r="A9" s="73"/>
      <c r="B9" s="73"/>
      <c r="C9" s="78"/>
      <c r="D9" s="73"/>
      <c r="E9" s="73"/>
      <c r="F9" s="73"/>
      <c r="G9" s="73"/>
      <c r="H9" s="73"/>
    </row>
    <row r="10" spans="1:8" s="49" customFormat="1">
      <c r="A10" s="73"/>
      <c r="B10" s="73"/>
      <c r="C10" s="78"/>
      <c r="D10" s="73"/>
      <c r="E10" s="73"/>
      <c r="F10" s="73"/>
      <c r="G10" s="73"/>
      <c r="H10" s="73"/>
    </row>
    <row r="11" spans="1:8" s="49" customFormat="1">
      <c r="A11" s="73"/>
      <c r="B11" s="73"/>
      <c r="C11" s="78"/>
      <c r="D11" s="73"/>
      <c r="E11" s="73"/>
      <c r="F11" s="73"/>
      <c r="G11" s="73"/>
      <c r="H11" s="73"/>
    </row>
    <row r="12" spans="1:8" s="49" customFormat="1">
      <c r="A12" s="73"/>
      <c r="B12" s="73"/>
      <c r="C12" s="78"/>
      <c r="D12" s="73"/>
      <c r="E12" s="73"/>
      <c r="F12" s="73"/>
      <c r="G12" s="73"/>
      <c r="H12" s="73"/>
    </row>
    <row r="13" spans="1:8" s="49" customFormat="1">
      <c r="A13" s="73"/>
      <c r="B13" s="73"/>
      <c r="C13" s="78"/>
      <c r="D13" s="73"/>
      <c r="E13" s="73"/>
      <c r="F13" s="73"/>
      <c r="G13" s="73"/>
      <c r="H13" s="73"/>
    </row>
    <row r="14" spans="1:8" s="49" customFormat="1">
      <c r="A14" s="73"/>
      <c r="B14" s="73"/>
      <c r="C14" s="78"/>
      <c r="D14" s="73"/>
      <c r="E14" s="73"/>
      <c r="F14" s="73"/>
      <c r="G14" s="73"/>
      <c r="H14" s="73"/>
    </row>
    <row r="15" spans="1:8" s="49" customFormat="1">
      <c r="A15" s="73"/>
      <c r="B15" s="73"/>
      <c r="C15" s="78"/>
      <c r="D15" s="73"/>
      <c r="E15" s="73"/>
      <c r="F15" s="73"/>
      <c r="G15" s="73"/>
      <c r="H15" s="73"/>
    </row>
    <row r="16" spans="1:8" s="49" customFormat="1">
      <c r="A16" s="73"/>
      <c r="B16" s="73"/>
      <c r="C16" s="78"/>
      <c r="D16" s="73"/>
      <c r="E16" s="73"/>
      <c r="F16" s="73"/>
      <c r="G16" s="73"/>
      <c r="H16" s="73"/>
    </row>
    <row r="17" spans="1:8" s="49" customFormat="1">
      <c r="A17" s="73"/>
      <c r="B17" s="73"/>
      <c r="C17" s="78"/>
      <c r="D17" s="73"/>
      <c r="E17" s="73"/>
      <c r="F17" s="73"/>
      <c r="G17" s="73"/>
      <c r="H17" s="73"/>
    </row>
    <row r="18" spans="1:8" s="49" customFormat="1">
      <c r="A18" s="73"/>
      <c r="B18" s="73"/>
      <c r="C18" s="78"/>
      <c r="D18" s="73"/>
      <c r="E18" s="73"/>
      <c r="F18" s="73"/>
      <c r="G18" s="73"/>
      <c r="H18" s="73"/>
    </row>
    <row r="19" spans="1:8" s="49" customFormat="1">
      <c r="A19" s="73"/>
      <c r="B19" s="73"/>
      <c r="C19" s="78"/>
      <c r="D19" s="73"/>
      <c r="E19" s="73"/>
      <c r="F19" s="73"/>
      <c r="G19" s="73"/>
      <c r="H19" s="73"/>
    </row>
    <row r="20" spans="1:8" s="49" customFormat="1">
      <c r="A20" s="73"/>
      <c r="B20" s="73"/>
      <c r="C20" s="78"/>
      <c r="D20" s="73"/>
      <c r="E20" s="73"/>
      <c r="F20" s="73"/>
      <c r="G20" s="73"/>
      <c r="H20" s="73"/>
    </row>
    <row r="21" spans="1:8" s="49" customFormat="1">
      <c r="A21" s="73"/>
      <c r="B21" s="73"/>
      <c r="C21" s="78"/>
      <c r="D21" s="73"/>
      <c r="E21" s="73"/>
      <c r="F21" s="73"/>
      <c r="G21" s="73"/>
      <c r="H21" s="73"/>
    </row>
    <row r="22" spans="1:8" s="49" customFormat="1">
      <c r="A22" s="73"/>
      <c r="B22" s="73"/>
      <c r="C22" s="78"/>
      <c r="D22" s="73"/>
      <c r="E22" s="73"/>
      <c r="F22" s="73"/>
      <c r="G22" s="73"/>
      <c r="H22" s="73"/>
    </row>
    <row r="23" spans="1:8" s="49" customFormat="1">
      <c r="A23" s="73"/>
      <c r="B23" s="73"/>
      <c r="C23" s="78"/>
      <c r="D23" s="73"/>
      <c r="E23" s="73"/>
      <c r="F23" s="73"/>
      <c r="G23" s="73"/>
      <c r="H23" s="73"/>
    </row>
    <row r="24" spans="1:8" s="49" customFormat="1">
      <c r="A24" s="73"/>
      <c r="B24" s="73"/>
      <c r="C24" s="78"/>
      <c r="D24" s="73"/>
      <c r="E24" s="73"/>
      <c r="F24" s="73"/>
      <c r="G24" s="73"/>
      <c r="H24" s="73"/>
    </row>
    <row r="25" spans="1:8" s="49" customFormat="1">
      <c r="A25" s="73"/>
      <c r="B25" s="73"/>
      <c r="C25" s="78"/>
      <c r="D25" s="73"/>
      <c r="E25" s="73"/>
      <c r="F25" s="73"/>
      <c r="G25" s="73"/>
      <c r="H25" s="73"/>
    </row>
    <row r="26" spans="1:8" s="49" customFormat="1">
      <c r="A26" s="73"/>
      <c r="B26" s="73"/>
      <c r="C26" s="78"/>
      <c r="D26" s="73"/>
      <c r="E26" s="73"/>
      <c r="F26" s="73"/>
      <c r="G26" s="73"/>
      <c r="H26" s="73"/>
    </row>
    <row r="27" spans="1:8" s="49" customFormat="1">
      <c r="A27" s="73"/>
      <c r="B27" s="73"/>
      <c r="C27" s="78"/>
      <c r="D27" s="73"/>
      <c r="E27" s="73"/>
      <c r="F27" s="73"/>
      <c r="G27" s="73"/>
      <c r="H27" s="73"/>
    </row>
    <row r="28" spans="1:8" s="49" customFormat="1">
      <c r="A28" s="73"/>
      <c r="B28" s="73"/>
      <c r="C28" s="78"/>
      <c r="D28" s="73"/>
      <c r="E28" s="73"/>
      <c r="F28" s="73"/>
      <c r="G28" s="73"/>
      <c r="H28" s="73"/>
    </row>
    <row r="29" spans="1:8" s="49" customFormat="1">
      <c r="A29" s="73"/>
      <c r="B29" s="73"/>
      <c r="C29" s="78"/>
      <c r="D29" s="73"/>
      <c r="E29" s="73"/>
      <c r="F29" s="73"/>
      <c r="G29" s="73"/>
      <c r="H29" s="73"/>
    </row>
    <row r="30" spans="1:8" s="49" customFormat="1">
      <c r="A30" s="73"/>
      <c r="B30" s="73"/>
      <c r="C30" s="78"/>
      <c r="D30" s="73"/>
      <c r="E30" s="73"/>
      <c r="F30" s="73"/>
      <c r="G30" s="73"/>
      <c r="H30" s="73"/>
    </row>
    <row r="31" spans="1:8" s="49" customFormat="1">
      <c r="A31" s="73"/>
      <c r="B31" s="73"/>
      <c r="C31" s="78"/>
      <c r="D31" s="73"/>
      <c r="E31" s="73"/>
      <c r="F31" s="73"/>
      <c r="G31" s="73"/>
      <c r="H31" s="73"/>
    </row>
    <row r="32" spans="1:8" s="49" customFormat="1">
      <c r="A32" s="73"/>
      <c r="B32" s="73"/>
      <c r="C32" s="78"/>
      <c r="D32" s="73"/>
      <c r="E32" s="73"/>
      <c r="F32" s="73"/>
      <c r="G32" s="73"/>
      <c r="H32" s="73"/>
    </row>
    <row r="33" spans="1:8" s="49" customFormat="1">
      <c r="A33" s="73"/>
      <c r="B33" s="73"/>
      <c r="C33" s="78"/>
      <c r="D33" s="73"/>
      <c r="E33" s="73"/>
      <c r="F33" s="73"/>
      <c r="G33" s="73"/>
      <c r="H33" s="73"/>
    </row>
    <row r="34" spans="1:8" s="49" customFormat="1">
      <c r="A34" s="73"/>
      <c r="B34" s="73"/>
      <c r="C34" s="78"/>
      <c r="D34" s="73"/>
      <c r="E34" s="73"/>
      <c r="F34" s="73"/>
      <c r="G34" s="73"/>
      <c r="H34" s="73"/>
    </row>
    <row r="35" spans="1:8" s="49" customFormat="1">
      <c r="A35" s="73"/>
      <c r="B35" s="73"/>
      <c r="C35" s="78"/>
      <c r="D35" s="73"/>
      <c r="E35" s="73"/>
      <c r="F35" s="73"/>
      <c r="G35" s="73"/>
      <c r="H35" s="73"/>
    </row>
    <row r="36" spans="1:8" s="49" customFormat="1">
      <c r="A36" s="73"/>
      <c r="B36" s="73"/>
      <c r="C36" s="78"/>
      <c r="D36" s="73"/>
      <c r="E36" s="73"/>
      <c r="F36" s="73"/>
      <c r="G36" s="73"/>
      <c r="H36" s="73"/>
    </row>
    <row r="37" spans="1:8" s="49" customFormat="1">
      <c r="A37" s="73"/>
      <c r="B37" s="73"/>
      <c r="C37" s="78"/>
      <c r="D37" s="73"/>
      <c r="E37" s="73"/>
      <c r="F37" s="73"/>
      <c r="G37" s="73"/>
      <c r="H37" s="73"/>
    </row>
    <row r="38" spans="1:8" s="24" customFormat="1">
      <c r="A38" s="73"/>
      <c r="B38" s="73"/>
      <c r="C38" s="78"/>
      <c r="D38" s="73"/>
      <c r="E38" s="73"/>
      <c r="F38" s="73"/>
      <c r="G38" s="73"/>
      <c r="H38" s="73"/>
    </row>
    <row r="39" spans="1:8" s="49" customFormat="1">
      <c r="A39" s="73"/>
      <c r="B39" s="73"/>
      <c r="C39" s="78"/>
      <c r="D39" s="73"/>
      <c r="E39" s="73"/>
      <c r="F39" s="73"/>
      <c r="G39" s="73"/>
      <c r="H39" s="73"/>
    </row>
    <row r="40" spans="1:8" s="49" customFormat="1">
      <c r="A40" s="73"/>
      <c r="B40" s="73"/>
      <c r="C40" s="78"/>
      <c r="D40" s="73"/>
      <c r="E40" s="73"/>
      <c r="F40" s="73"/>
      <c r="G40" s="73"/>
      <c r="H40" s="73"/>
    </row>
    <row r="41" spans="1:8" s="49" customFormat="1">
      <c r="A41" s="73"/>
      <c r="B41" s="73"/>
      <c r="C41" s="78"/>
      <c r="D41" s="73"/>
      <c r="E41" s="73"/>
      <c r="F41" s="73"/>
      <c r="G41" s="73"/>
      <c r="H41" s="73"/>
    </row>
    <row r="42" spans="1:8" s="49" customFormat="1">
      <c r="A42" s="73"/>
      <c r="B42" s="73"/>
      <c r="C42" s="78"/>
      <c r="D42" s="73"/>
      <c r="E42" s="73"/>
      <c r="F42" s="73"/>
      <c r="G42" s="73"/>
      <c r="H42" s="73"/>
    </row>
    <row r="43" spans="1:8" s="49" customFormat="1">
      <c r="A43" s="73"/>
      <c r="B43" s="73"/>
      <c r="C43" s="78"/>
      <c r="D43" s="73"/>
      <c r="E43" s="73"/>
      <c r="F43" s="73"/>
      <c r="G43" s="73"/>
      <c r="H43" s="73"/>
    </row>
    <row r="44" spans="1:8" s="49" customFormat="1">
      <c r="A44" s="73"/>
      <c r="B44" s="73"/>
      <c r="C44" s="78"/>
      <c r="D44" s="73"/>
      <c r="E44" s="73"/>
      <c r="F44" s="73"/>
      <c r="G44" s="73"/>
      <c r="H44" s="73"/>
    </row>
    <row r="45" spans="1:8" s="49" customFormat="1">
      <c r="A45" s="73"/>
      <c r="B45" s="73"/>
      <c r="C45" s="78"/>
      <c r="D45" s="73"/>
      <c r="E45" s="73"/>
      <c r="F45" s="73"/>
      <c r="G45" s="73"/>
      <c r="H45" s="73"/>
    </row>
    <row r="46" spans="1:8" s="49" customFormat="1">
      <c r="A46" s="73"/>
      <c r="B46" s="73"/>
      <c r="C46" s="78"/>
      <c r="D46" s="73"/>
      <c r="E46" s="73"/>
      <c r="F46" s="73"/>
      <c r="G46" s="73"/>
      <c r="H46" s="73"/>
    </row>
    <row r="47" spans="1:8" s="49" customFormat="1">
      <c r="A47" s="73"/>
      <c r="B47" s="73"/>
      <c r="C47" s="78"/>
      <c r="D47" s="73"/>
      <c r="E47" s="73"/>
      <c r="F47" s="73"/>
      <c r="G47" s="73"/>
      <c r="H47" s="73"/>
    </row>
    <row r="48" spans="1:8" s="49" customFormat="1">
      <c r="A48" s="73"/>
      <c r="B48" s="73"/>
      <c r="C48" s="78"/>
      <c r="D48" s="73"/>
      <c r="E48" s="73"/>
      <c r="F48" s="73"/>
      <c r="G48" s="73"/>
      <c r="H48" s="73"/>
    </row>
    <row r="49" spans="1:8" s="49" customFormat="1">
      <c r="A49" s="73"/>
      <c r="B49" s="73"/>
      <c r="C49" s="78"/>
      <c r="D49" s="73"/>
      <c r="E49" s="73"/>
      <c r="F49" s="73"/>
      <c r="G49" s="73"/>
      <c r="H49" s="73"/>
    </row>
    <row r="50" spans="1:8" s="49" customFormat="1">
      <c r="A50" s="73"/>
      <c r="B50" s="73"/>
      <c r="C50" s="78"/>
      <c r="D50" s="73"/>
      <c r="E50" s="73"/>
      <c r="F50" s="73"/>
      <c r="G50" s="73"/>
      <c r="H50" s="73"/>
    </row>
    <row r="51" spans="1:8" s="49" customFormat="1">
      <c r="A51" s="73"/>
      <c r="B51" s="73"/>
      <c r="C51" s="78"/>
      <c r="D51" s="73"/>
      <c r="E51" s="73"/>
      <c r="F51" s="73"/>
      <c r="G51" s="73"/>
      <c r="H51" s="73"/>
    </row>
    <row r="52" spans="1:8" s="49" customFormat="1">
      <c r="A52" s="73"/>
      <c r="B52" s="73"/>
      <c r="C52" s="78"/>
      <c r="D52" s="73"/>
      <c r="E52" s="73"/>
      <c r="F52" s="73"/>
      <c r="G52" s="73"/>
      <c r="H52" s="73"/>
    </row>
    <row r="53" spans="1:8" s="49" customFormat="1">
      <c r="A53" s="73"/>
      <c r="B53" s="73"/>
      <c r="C53" s="78"/>
      <c r="D53" s="73"/>
      <c r="E53" s="73"/>
      <c r="F53" s="73"/>
      <c r="G53" s="73"/>
      <c r="H53" s="73"/>
    </row>
    <row r="54" spans="1:8" s="49" customFormat="1">
      <c r="A54" s="73"/>
      <c r="B54" s="73"/>
      <c r="C54" s="78"/>
      <c r="D54" s="73"/>
      <c r="E54" s="73"/>
      <c r="F54" s="73"/>
      <c r="G54" s="73"/>
      <c r="H54" s="73"/>
    </row>
    <row r="55" spans="1:8" s="49" customFormat="1">
      <c r="A55" s="73"/>
      <c r="B55" s="73"/>
      <c r="C55" s="78"/>
      <c r="D55" s="73"/>
      <c r="E55" s="73"/>
      <c r="F55" s="73"/>
      <c r="G55" s="73"/>
      <c r="H55" s="73"/>
    </row>
    <row r="56" spans="1:8" s="49" customFormat="1">
      <c r="A56" s="73"/>
      <c r="B56" s="73"/>
      <c r="C56" s="78"/>
      <c r="D56" s="73"/>
      <c r="E56" s="73"/>
      <c r="F56" s="73"/>
      <c r="G56" s="73"/>
      <c r="H56" s="73"/>
    </row>
    <row r="57" spans="1:8" s="49" customFormat="1">
      <c r="A57" s="73"/>
      <c r="B57" s="73"/>
      <c r="C57" s="78"/>
      <c r="D57" s="73"/>
      <c r="E57" s="73"/>
      <c r="F57" s="73"/>
      <c r="G57" s="73"/>
      <c r="H57" s="73"/>
    </row>
    <row r="58" spans="1:8" s="49" customFormat="1">
      <c r="A58" s="73"/>
      <c r="B58" s="73"/>
      <c r="C58" s="78"/>
      <c r="D58" s="73"/>
      <c r="E58" s="73"/>
      <c r="F58" s="73"/>
      <c r="G58" s="73"/>
      <c r="H58" s="73"/>
    </row>
    <row r="59" spans="1:8" s="49" customFormat="1">
      <c r="A59" s="73"/>
      <c r="B59" s="73"/>
      <c r="C59" s="78"/>
      <c r="D59" s="73"/>
      <c r="E59" s="73"/>
      <c r="F59" s="73"/>
      <c r="G59" s="73"/>
      <c r="H59" s="73"/>
    </row>
    <row r="60" spans="1:8" s="49" customFormat="1">
      <c r="A60" s="73"/>
      <c r="B60" s="73"/>
      <c r="C60" s="78"/>
      <c r="D60" s="73"/>
      <c r="E60" s="73"/>
      <c r="F60" s="73"/>
      <c r="G60" s="73"/>
      <c r="H60" s="73"/>
    </row>
    <row r="61" spans="1:8" s="49" customFormat="1">
      <c r="A61" s="73"/>
      <c r="B61" s="73"/>
      <c r="C61" s="78"/>
      <c r="D61" s="73"/>
      <c r="E61" s="73"/>
      <c r="F61" s="73"/>
      <c r="G61" s="73"/>
      <c r="H61" s="73"/>
    </row>
    <row r="62" spans="1:8" s="49" customFormat="1">
      <c r="A62" s="73"/>
      <c r="B62" s="73"/>
      <c r="C62" s="78"/>
      <c r="D62" s="73"/>
      <c r="E62" s="73"/>
      <c r="F62" s="73"/>
      <c r="G62" s="73"/>
      <c r="H62" s="73"/>
    </row>
    <row r="63" spans="1:8" s="49" customFormat="1">
      <c r="A63" s="73"/>
      <c r="B63" s="73"/>
      <c r="C63" s="78"/>
      <c r="D63" s="73"/>
      <c r="E63" s="73"/>
      <c r="F63" s="73"/>
      <c r="G63" s="73"/>
      <c r="H63" s="73"/>
    </row>
    <row r="64" spans="1:8" s="49" customFormat="1">
      <c r="A64" s="73"/>
      <c r="B64" s="73"/>
      <c r="C64" s="78"/>
      <c r="D64" s="73"/>
      <c r="E64" s="73"/>
      <c r="F64" s="73"/>
      <c r="G64" s="73"/>
      <c r="H64" s="73"/>
    </row>
    <row r="65" spans="1:8" s="49" customFormat="1">
      <c r="A65" s="73"/>
      <c r="B65" s="73"/>
      <c r="C65" s="78"/>
      <c r="D65" s="73"/>
      <c r="E65" s="73"/>
      <c r="F65" s="73"/>
      <c r="G65" s="73"/>
      <c r="H65" s="73"/>
    </row>
    <row r="66" spans="1:8" s="49" customFormat="1">
      <c r="A66" s="73"/>
      <c r="B66" s="73"/>
      <c r="C66" s="78"/>
      <c r="D66" s="73"/>
      <c r="E66" s="73"/>
      <c r="F66" s="73"/>
      <c r="G66" s="73"/>
      <c r="H66" s="73"/>
    </row>
    <row r="67" spans="1:8" s="49" customFormat="1">
      <c r="A67" s="73"/>
      <c r="B67" s="73"/>
      <c r="C67" s="78"/>
      <c r="D67" s="73"/>
      <c r="E67" s="73"/>
      <c r="F67" s="73"/>
      <c r="G67" s="73"/>
      <c r="H67" s="73"/>
    </row>
    <row r="68" spans="1:8" s="49" customFormat="1">
      <c r="A68" s="73"/>
      <c r="B68" s="73"/>
      <c r="C68" s="78"/>
      <c r="D68" s="73"/>
      <c r="E68" s="73"/>
      <c r="F68" s="73"/>
      <c r="G68" s="73"/>
      <c r="H68" s="73"/>
    </row>
    <row r="69" spans="1:8" s="49" customFormat="1">
      <c r="A69" s="73"/>
      <c r="B69" s="73"/>
      <c r="C69" s="78"/>
      <c r="D69" s="73"/>
      <c r="E69" s="73"/>
      <c r="F69" s="73"/>
      <c r="G69" s="73"/>
      <c r="H69" s="73"/>
    </row>
    <row r="70" spans="1:8" s="49" customFormat="1">
      <c r="A70" s="73"/>
      <c r="B70" s="73"/>
      <c r="C70" s="78"/>
      <c r="D70" s="73"/>
      <c r="E70" s="73"/>
      <c r="F70" s="73"/>
      <c r="G70" s="73"/>
      <c r="H70" s="73"/>
    </row>
    <row r="71" spans="1:8" s="49" customFormat="1">
      <c r="A71" s="73"/>
      <c r="B71" s="73"/>
      <c r="C71" s="78"/>
      <c r="D71" s="73"/>
      <c r="E71" s="73"/>
      <c r="F71" s="73"/>
      <c r="G71" s="73"/>
      <c r="H71" s="73"/>
    </row>
    <row r="72" spans="1:8" s="49" customFormat="1">
      <c r="A72" s="73"/>
      <c r="B72" s="73"/>
      <c r="C72" s="78"/>
      <c r="D72" s="73"/>
      <c r="E72" s="73"/>
      <c r="F72" s="73"/>
      <c r="G72" s="73"/>
      <c r="H72" s="73"/>
    </row>
    <row r="73" spans="1:8" s="25" customFormat="1">
      <c r="A73" s="43"/>
      <c r="B73" s="43"/>
      <c r="C73" s="86"/>
      <c r="D73" s="43"/>
      <c r="E73" s="43"/>
      <c r="F73" s="43"/>
      <c r="G73" s="43"/>
      <c r="H73" s="43"/>
    </row>
    <row r="74" spans="1:8" s="25" customFormat="1">
      <c r="A74" s="43"/>
      <c r="B74" s="43"/>
      <c r="C74" s="86"/>
      <c r="D74" s="43"/>
      <c r="E74" s="43"/>
      <c r="F74" s="43"/>
      <c r="G74" s="43"/>
      <c r="H74" s="43"/>
    </row>
    <row r="75" spans="1:8" s="25" customFormat="1">
      <c r="A75" s="43"/>
      <c r="B75" s="43"/>
      <c r="C75" s="86"/>
      <c r="D75" s="43"/>
      <c r="E75" s="43"/>
      <c r="F75" s="43"/>
      <c r="G75" s="43"/>
      <c r="H75" s="43"/>
    </row>
    <row r="76" spans="1:8" s="25" customFormat="1">
      <c r="A76" s="43"/>
      <c r="B76" s="43"/>
      <c r="C76" s="86"/>
      <c r="D76" s="43"/>
      <c r="E76" s="43"/>
      <c r="F76" s="43"/>
      <c r="G76" s="43"/>
      <c r="H76" s="43"/>
    </row>
    <row r="77" spans="1:8" s="25" customFormat="1">
      <c r="A77" s="43"/>
      <c r="B77" s="43"/>
      <c r="C77" s="86"/>
      <c r="D77" s="43"/>
      <c r="E77" s="43"/>
      <c r="F77" s="43"/>
      <c r="G77" s="43"/>
      <c r="H77" s="43"/>
    </row>
    <row r="78" spans="1:8" s="25" customFormat="1">
      <c r="A78" s="43"/>
      <c r="B78" s="43"/>
      <c r="C78" s="86"/>
      <c r="D78" s="43"/>
      <c r="E78" s="43"/>
      <c r="F78" s="43"/>
      <c r="G78" s="43"/>
      <c r="H78" s="43"/>
    </row>
    <row r="79" spans="1:8" s="25" customFormat="1">
      <c r="A79" s="43"/>
      <c r="B79" s="43"/>
      <c r="C79" s="86"/>
      <c r="D79" s="43"/>
      <c r="E79" s="43"/>
      <c r="F79" s="43"/>
      <c r="G79" s="43"/>
      <c r="H79" s="43"/>
    </row>
    <row r="80" spans="1:8" s="25" customFormat="1">
      <c r="A80" s="43"/>
      <c r="B80" s="43"/>
      <c r="C80" s="86"/>
      <c r="D80" s="43"/>
      <c r="E80" s="43"/>
      <c r="F80" s="43"/>
      <c r="G80" s="43"/>
      <c r="H80" s="43"/>
    </row>
    <row r="81" spans="1:8" s="25" customFormat="1">
      <c r="A81" s="43"/>
      <c r="B81" s="43"/>
      <c r="C81" s="86"/>
      <c r="D81" s="43"/>
      <c r="E81" s="43"/>
      <c r="F81" s="43"/>
      <c r="G81" s="43"/>
      <c r="H81" s="43"/>
    </row>
    <row r="82" spans="1:8" s="25" customFormat="1">
      <c r="A82" s="43"/>
      <c r="B82" s="43"/>
      <c r="C82" s="86"/>
      <c r="D82" s="43"/>
      <c r="E82" s="43"/>
      <c r="F82" s="43"/>
      <c r="G82" s="43"/>
      <c r="H82" s="43"/>
    </row>
    <row r="83" spans="1:8" s="25" customFormat="1">
      <c r="A83" s="43"/>
      <c r="B83" s="43"/>
      <c r="C83" s="86"/>
      <c r="D83" s="43"/>
      <c r="E83" s="43"/>
      <c r="F83" s="43"/>
      <c r="G83" s="43"/>
      <c r="H83" s="43"/>
    </row>
    <row r="84" spans="1:8" s="25" customFormat="1">
      <c r="A84" s="43"/>
      <c r="B84" s="43"/>
      <c r="C84" s="86"/>
      <c r="D84" s="43"/>
      <c r="E84" s="43"/>
      <c r="F84" s="43"/>
      <c r="G84" s="43"/>
      <c r="H84" s="43"/>
    </row>
    <row r="85" spans="1:8" s="25" customFormat="1">
      <c r="A85" s="43"/>
      <c r="B85" s="43"/>
      <c r="C85" s="86"/>
      <c r="D85" s="43"/>
      <c r="E85" s="43"/>
      <c r="F85" s="43"/>
      <c r="G85" s="43"/>
      <c r="H85" s="43"/>
    </row>
    <row r="86" spans="1:8" s="25" customFormat="1">
      <c r="A86" s="43"/>
      <c r="B86" s="43"/>
      <c r="C86" s="86"/>
      <c r="D86" s="43"/>
      <c r="E86" s="43"/>
      <c r="F86" s="43"/>
      <c r="G86" s="43"/>
      <c r="H86" s="43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24"/>
  <sheetViews>
    <sheetView showZeros="0" workbookViewId="0">
      <selection activeCell="D5" sqref="D5"/>
    </sheetView>
  </sheetViews>
  <sheetFormatPr defaultColWidth="9" defaultRowHeight="18.75"/>
  <cols>
    <col min="1" max="1" width="6.75" style="43" customWidth="1"/>
    <col min="2" max="2" width="29.125" style="95" customWidth="1"/>
    <col min="3" max="3" width="16.875" style="86" customWidth="1"/>
    <col min="4" max="4" width="16.25" style="43" customWidth="1"/>
    <col min="5" max="5" width="27.875" style="43" customWidth="1"/>
    <col min="6" max="16384" width="9" style="43"/>
  </cols>
  <sheetData>
    <row r="1" spans="1:7" s="34" customFormat="1" ht="54" customHeight="1">
      <c r="A1" s="227" t="s">
        <v>375</v>
      </c>
      <c r="B1" s="228"/>
      <c r="C1" s="229"/>
      <c r="D1" s="227"/>
      <c r="E1" s="227"/>
      <c r="F1" s="85"/>
    </row>
    <row r="2" spans="1:7">
      <c r="A2" s="87" t="s">
        <v>475</v>
      </c>
      <c r="E2" s="88" t="s">
        <v>76</v>
      </c>
    </row>
    <row r="3" spans="1:7" s="73" customFormat="1" ht="42.95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7" s="73" customFormat="1" ht="42.95" customHeight="1">
      <c r="A4" s="230" t="s">
        <v>378</v>
      </c>
      <c r="B4" s="231"/>
      <c r="C4" s="83">
        <f>SUM(C5:C9)</f>
        <v>288.39</v>
      </c>
      <c r="D4" s="82"/>
      <c r="E4" s="82"/>
    </row>
    <row r="5" spans="1:7" s="73" customFormat="1" ht="62.1" customHeight="1">
      <c r="A5" s="82">
        <v>1</v>
      </c>
      <c r="B5" s="42" t="s">
        <v>398</v>
      </c>
      <c r="C5" s="83">
        <v>6</v>
      </c>
      <c r="D5" s="15">
        <v>2010302</v>
      </c>
      <c r="E5" s="15" t="s">
        <v>389</v>
      </c>
    </row>
    <row r="6" spans="1:7" s="73" customFormat="1" ht="66" customHeight="1">
      <c r="A6" s="82">
        <v>2</v>
      </c>
      <c r="B6" s="42" t="s">
        <v>476</v>
      </c>
      <c r="C6" s="46">
        <v>20.63</v>
      </c>
      <c r="D6" s="42">
        <v>2110199</v>
      </c>
      <c r="E6" s="42" t="s">
        <v>477</v>
      </c>
    </row>
    <row r="7" spans="1:7" s="73" customFormat="1" ht="78.95" customHeight="1">
      <c r="A7" s="82">
        <v>3</v>
      </c>
      <c r="B7" s="42" t="s">
        <v>478</v>
      </c>
      <c r="C7" s="46">
        <v>74.2</v>
      </c>
      <c r="D7" s="42">
        <v>2110199</v>
      </c>
      <c r="E7" s="42" t="s">
        <v>477</v>
      </c>
    </row>
    <row r="8" spans="1:7" s="73" customFormat="1" ht="81" customHeight="1">
      <c r="A8" s="82">
        <v>4</v>
      </c>
      <c r="B8" s="42" t="s">
        <v>479</v>
      </c>
      <c r="C8" s="46">
        <v>67.11</v>
      </c>
      <c r="D8" s="42">
        <v>2110199</v>
      </c>
      <c r="E8" s="42" t="s">
        <v>477</v>
      </c>
    </row>
    <row r="9" spans="1:7" s="73" customFormat="1" ht="69.95" customHeight="1">
      <c r="A9" s="82">
        <v>5</v>
      </c>
      <c r="B9" s="42" t="s">
        <v>480</v>
      </c>
      <c r="C9" s="46">
        <v>120.45</v>
      </c>
      <c r="D9" s="42">
        <v>2110299</v>
      </c>
      <c r="E9" s="42" t="s">
        <v>481</v>
      </c>
    </row>
    <row r="10" spans="1:7" s="24" customFormat="1">
      <c r="A10" s="73"/>
      <c r="B10" s="97"/>
      <c r="C10" s="78"/>
      <c r="D10" s="73"/>
      <c r="E10" s="73"/>
      <c r="F10" s="73"/>
      <c r="G10" s="73"/>
    </row>
    <row r="11" spans="1:7" s="24" customFormat="1">
      <c r="A11" s="73"/>
      <c r="B11" s="97"/>
      <c r="C11" s="78"/>
      <c r="D11" s="73"/>
      <c r="E11" s="73"/>
      <c r="F11" s="73"/>
      <c r="G11" s="73"/>
    </row>
    <row r="12" spans="1:7" s="24" customFormat="1">
      <c r="A12" s="73"/>
      <c r="B12" s="97"/>
      <c r="C12" s="78"/>
      <c r="D12" s="73"/>
      <c r="E12" s="73"/>
      <c r="F12" s="73"/>
      <c r="G12" s="73"/>
    </row>
    <row r="13" spans="1:7" s="24" customFormat="1">
      <c r="A13" s="73"/>
      <c r="B13" s="97"/>
      <c r="C13" s="78"/>
      <c r="D13" s="73"/>
      <c r="E13" s="73"/>
      <c r="F13" s="73"/>
      <c r="G13" s="73"/>
    </row>
    <row r="14" spans="1:7" s="24" customFormat="1">
      <c r="A14" s="73"/>
      <c r="B14" s="97"/>
      <c r="C14" s="78"/>
      <c r="D14" s="73"/>
      <c r="E14" s="73"/>
      <c r="F14" s="73"/>
      <c r="G14" s="73"/>
    </row>
    <row r="15" spans="1:7" s="24" customFormat="1">
      <c r="A15" s="73"/>
      <c r="B15" s="97"/>
      <c r="C15" s="78"/>
      <c r="D15" s="73"/>
      <c r="E15" s="73"/>
      <c r="F15" s="73"/>
      <c r="G15" s="73"/>
    </row>
    <row r="16" spans="1:7" s="24" customFormat="1">
      <c r="A16" s="73"/>
      <c r="B16" s="97"/>
      <c r="C16" s="78"/>
      <c r="D16" s="73"/>
      <c r="E16" s="73"/>
      <c r="F16" s="73"/>
      <c r="G16" s="73"/>
    </row>
    <row r="17" spans="1:8" s="24" customFormat="1">
      <c r="A17" s="73"/>
      <c r="B17" s="97"/>
      <c r="C17" s="78"/>
      <c r="D17" s="73"/>
      <c r="E17" s="73"/>
      <c r="F17" s="73"/>
      <c r="G17" s="73"/>
    </row>
    <row r="18" spans="1:8" s="24" customFormat="1">
      <c r="A18" s="73"/>
      <c r="B18" s="97"/>
      <c r="C18" s="78"/>
      <c r="D18" s="73"/>
      <c r="E18" s="73"/>
      <c r="F18" s="73"/>
      <c r="G18" s="73"/>
    </row>
    <row r="19" spans="1:8" s="24" customFormat="1">
      <c r="A19" s="73"/>
      <c r="B19" s="97"/>
      <c r="C19" s="78"/>
      <c r="D19" s="73"/>
      <c r="E19" s="73"/>
      <c r="F19" s="73"/>
      <c r="G19" s="73"/>
    </row>
    <row r="20" spans="1:8" s="24" customFormat="1">
      <c r="A20" s="73"/>
      <c r="B20" s="97"/>
      <c r="C20" s="78"/>
      <c r="D20" s="73"/>
      <c r="E20" s="73"/>
      <c r="F20" s="73"/>
      <c r="G20" s="73"/>
    </row>
    <row r="21" spans="1:8" s="24" customFormat="1">
      <c r="A21" s="73"/>
      <c r="B21" s="97"/>
      <c r="C21" s="78"/>
      <c r="D21" s="73"/>
      <c r="E21" s="73"/>
      <c r="F21" s="73"/>
      <c r="G21" s="73"/>
    </row>
    <row r="22" spans="1:8" s="24" customFormat="1">
      <c r="A22" s="73"/>
      <c r="B22" s="97"/>
      <c r="C22" s="78"/>
      <c r="D22" s="73"/>
      <c r="E22" s="73"/>
      <c r="F22" s="73"/>
      <c r="G22" s="73"/>
    </row>
    <row r="23" spans="1:8" s="49" customFormat="1">
      <c r="A23" s="73"/>
      <c r="B23" s="97"/>
      <c r="C23" s="78"/>
      <c r="D23" s="73"/>
      <c r="E23" s="73"/>
      <c r="F23" s="73"/>
      <c r="G23" s="73"/>
      <c r="H23" s="73"/>
    </row>
    <row r="24" spans="1:8" s="49" customFormat="1">
      <c r="A24" s="73"/>
      <c r="B24" s="97"/>
      <c r="C24" s="78"/>
      <c r="D24" s="73"/>
      <c r="E24" s="73"/>
      <c r="F24" s="73"/>
      <c r="G24" s="73"/>
      <c r="H24" s="73"/>
    </row>
    <row r="25" spans="1:8" s="49" customFormat="1">
      <c r="A25" s="73"/>
      <c r="B25" s="97"/>
      <c r="C25" s="78"/>
      <c r="D25" s="73"/>
      <c r="E25" s="73"/>
      <c r="F25" s="73"/>
      <c r="G25" s="73"/>
      <c r="H25" s="73"/>
    </row>
    <row r="26" spans="1:8" s="49" customFormat="1">
      <c r="A26" s="73"/>
      <c r="B26" s="97"/>
      <c r="C26" s="78"/>
      <c r="D26" s="73"/>
      <c r="E26" s="73"/>
      <c r="F26" s="73"/>
      <c r="G26" s="73"/>
      <c r="H26" s="73"/>
    </row>
    <row r="27" spans="1:8" s="49" customFormat="1">
      <c r="A27" s="73"/>
      <c r="B27" s="97"/>
      <c r="C27" s="78"/>
      <c r="D27" s="73"/>
      <c r="E27" s="73"/>
      <c r="F27" s="73"/>
      <c r="G27" s="73"/>
      <c r="H27" s="73"/>
    </row>
    <row r="28" spans="1:8" s="49" customFormat="1">
      <c r="A28" s="73"/>
      <c r="B28" s="97"/>
      <c r="C28" s="78"/>
      <c r="D28" s="73"/>
      <c r="E28" s="73"/>
      <c r="F28" s="73"/>
      <c r="G28" s="73"/>
      <c r="H28" s="73"/>
    </row>
    <row r="29" spans="1:8" s="49" customFormat="1">
      <c r="A29" s="73"/>
      <c r="B29" s="97"/>
      <c r="C29" s="78"/>
      <c r="D29" s="73"/>
      <c r="E29" s="73"/>
      <c r="F29" s="73"/>
      <c r="G29" s="73"/>
      <c r="H29" s="73"/>
    </row>
    <row r="30" spans="1:8" s="49" customFormat="1">
      <c r="A30" s="73"/>
      <c r="B30" s="97"/>
      <c r="C30" s="78"/>
      <c r="D30" s="73"/>
      <c r="E30" s="73"/>
      <c r="F30" s="73"/>
      <c r="G30" s="73"/>
      <c r="H30" s="73"/>
    </row>
    <row r="31" spans="1:8" s="49" customFormat="1">
      <c r="A31" s="73"/>
      <c r="B31" s="97"/>
      <c r="C31" s="78"/>
      <c r="D31" s="73"/>
      <c r="E31" s="73"/>
      <c r="F31" s="73"/>
      <c r="G31" s="73"/>
      <c r="H31" s="73"/>
    </row>
    <row r="32" spans="1:8" s="49" customFormat="1">
      <c r="A32" s="73"/>
      <c r="B32" s="97"/>
      <c r="C32" s="78"/>
      <c r="D32" s="73"/>
      <c r="E32" s="73"/>
      <c r="F32" s="73"/>
      <c r="G32" s="73"/>
      <c r="H32" s="73"/>
    </row>
    <row r="33" spans="1:8" s="49" customFormat="1">
      <c r="A33" s="73"/>
      <c r="B33" s="97"/>
      <c r="C33" s="78"/>
      <c r="D33" s="73"/>
      <c r="E33" s="73"/>
      <c r="F33" s="73"/>
      <c r="G33" s="73"/>
      <c r="H33" s="73"/>
    </row>
    <row r="34" spans="1:8" s="49" customFormat="1">
      <c r="A34" s="73"/>
      <c r="B34" s="97"/>
      <c r="C34" s="78"/>
      <c r="D34" s="73"/>
      <c r="E34" s="73"/>
      <c r="F34" s="73"/>
      <c r="G34" s="73"/>
      <c r="H34" s="73"/>
    </row>
    <row r="35" spans="1:8" s="49" customFormat="1">
      <c r="A35" s="73"/>
      <c r="B35" s="97"/>
      <c r="C35" s="78"/>
      <c r="D35" s="73"/>
      <c r="E35" s="73"/>
      <c r="F35" s="73"/>
      <c r="G35" s="73"/>
      <c r="H35" s="73"/>
    </row>
    <row r="36" spans="1:8" s="49" customFormat="1">
      <c r="A36" s="73"/>
      <c r="B36" s="97"/>
      <c r="C36" s="78"/>
      <c r="D36" s="73"/>
      <c r="E36" s="73"/>
      <c r="F36" s="73"/>
      <c r="G36" s="73"/>
      <c r="H36" s="73"/>
    </row>
    <row r="37" spans="1:8" s="49" customFormat="1">
      <c r="A37" s="73"/>
      <c r="B37" s="97"/>
      <c r="C37" s="78"/>
      <c r="D37" s="73"/>
      <c r="E37" s="73"/>
      <c r="F37" s="73"/>
      <c r="G37" s="73"/>
      <c r="H37" s="73"/>
    </row>
    <row r="38" spans="1:8" s="49" customFormat="1">
      <c r="A38" s="73"/>
      <c r="B38" s="97"/>
      <c r="C38" s="78"/>
      <c r="D38" s="73"/>
      <c r="E38" s="73"/>
      <c r="F38" s="73"/>
      <c r="G38" s="73"/>
      <c r="H38" s="73"/>
    </row>
    <row r="39" spans="1:8" s="49" customFormat="1">
      <c r="A39" s="73"/>
      <c r="B39" s="97"/>
      <c r="C39" s="78"/>
      <c r="D39" s="73"/>
      <c r="E39" s="73"/>
      <c r="F39" s="73"/>
      <c r="G39" s="73"/>
      <c r="H39" s="73"/>
    </row>
    <row r="40" spans="1:8" s="49" customFormat="1">
      <c r="A40" s="73"/>
      <c r="B40" s="97"/>
      <c r="C40" s="78"/>
      <c r="D40" s="73"/>
      <c r="E40" s="73"/>
      <c r="F40" s="73"/>
      <c r="G40" s="73"/>
      <c r="H40" s="73"/>
    </row>
    <row r="41" spans="1:8" s="49" customFormat="1">
      <c r="A41" s="73"/>
      <c r="B41" s="97"/>
      <c r="C41" s="78"/>
      <c r="D41" s="73"/>
      <c r="E41" s="73"/>
      <c r="F41" s="73"/>
      <c r="G41" s="73"/>
      <c r="H41" s="73"/>
    </row>
    <row r="42" spans="1:8" s="49" customFormat="1">
      <c r="A42" s="73"/>
      <c r="B42" s="97"/>
      <c r="C42" s="78"/>
      <c r="D42" s="73"/>
      <c r="E42" s="73"/>
      <c r="F42" s="73"/>
      <c r="G42" s="73"/>
      <c r="H42" s="73"/>
    </row>
    <row r="43" spans="1:8" s="49" customFormat="1">
      <c r="A43" s="73"/>
      <c r="B43" s="97"/>
      <c r="C43" s="78"/>
      <c r="D43" s="73"/>
      <c r="E43" s="73"/>
      <c r="F43" s="73"/>
      <c r="G43" s="73"/>
      <c r="H43" s="73"/>
    </row>
    <row r="44" spans="1:8" s="49" customFormat="1">
      <c r="A44" s="73"/>
      <c r="B44" s="97"/>
      <c r="C44" s="78"/>
      <c r="D44" s="73"/>
      <c r="E44" s="73"/>
      <c r="F44" s="73"/>
      <c r="G44" s="73"/>
      <c r="H44" s="73"/>
    </row>
    <row r="45" spans="1:8" s="49" customFormat="1">
      <c r="A45" s="73"/>
      <c r="B45" s="97"/>
      <c r="C45" s="78"/>
      <c r="D45" s="73"/>
      <c r="E45" s="73"/>
      <c r="F45" s="73"/>
      <c r="G45" s="73"/>
      <c r="H45" s="73"/>
    </row>
    <row r="46" spans="1:8" s="49" customFormat="1">
      <c r="A46" s="73"/>
      <c r="B46" s="97"/>
      <c r="C46" s="78"/>
      <c r="D46" s="73"/>
      <c r="E46" s="73"/>
      <c r="F46" s="73"/>
      <c r="G46" s="73"/>
      <c r="H46" s="73"/>
    </row>
    <row r="47" spans="1:8" s="49" customFormat="1">
      <c r="A47" s="73"/>
      <c r="B47" s="97"/>
      <c r="C47" s="78"/>
      <c r="D47" s="73"/>
      <c r="E47" s="73"/>
      <c r="F47" s="73"/>
      <c r="G47" s="73"/>
      <c r="H47" s="73"/>
    </row>
    <row r="48" spans="1:8" s="49" customFormat="1">
      <c r="A48" s="73"/>
      <c r="B48" s="97"/>
      <c r="C48" s="78"/>
      <c r="D48" s="73"/>
      <c r="E48" s="73"/>
      <c r="F48" s="73"/>
      <c r="G48" s="73"/>
      <c r="H48" s="73"/>
    </row>
    <row r="49" spans="1:8" s="49" customFormat="1">
      <c r="A49" s="73"/>
      <c r="B49" s="97"/>
      <c r="C49" s="78"/>
      <c r="D49" s="73"/>
      <c r="E49" s="73"/>
      <c r="F49" s="73"/>
      <c r="G49" s="73"/>
      <c r="H49" s="73"/>
    </row>
    <row r="50" spans="1:8" s="49" customFormat="1">
      <c r="A50" s="73"/>
      <c r="B50" s="97"/>
      <c r="C50" s="78"/>
      <c r="D50" s="73"/>
      <c r="E50" s="73"/>
      <c r="F50" s="73"/>
      <c r="G50" s="73"/>
      <c r="H50" s="73"/>
    </row>
    <row r="51" spans="1:8" s="49" customFormat="1">
      <c r="A51" s="73"/>
      <c r="B51" s="97"/>
      <c r="C51" s="78"/>
      <c r="D51" s="73"/>
      <c r="E51" s="73"/>
      <c r="F51" s="73"/>
      <c r="G51" s="73"/>
      <c r="H51" s="73"/>
    </row>
    <row r="52" spans="1:8" s="49" customFormat="1">
      <c r="A52" s="73"/>
      <c r="B52" s="97"/>
      <c r="C52" s="78"/>
      <c r="D52" s="73"/>
      <c r="E52" s="73"/>
      <c r="F52" s="73"/>
      <c r="G52" s="73"/>
      <c r="H52" s="73"/>
    </row>
    <row r="53" spans="1:8" s="49" customFormat="1">
      <c r="A53" s="73"/>
      <c r="B53" s="97"/>
      <c r="C53" s="78"/>
      <c r="D53" s="73"/>
      <c r="E53" s="73"/>
      <c r="F53" s="73"/>
      <c r="G53" s="73"/>
      <c r="H53" s="73"/>
    </row>
    <row r="54" spans="1:8" s="49" customFormat="1">
      <c r="A54" s="73"/>
      <c r="B54" s="97"/>
      <c r="C54" s="78"/>
      <c r="D54" s="73"/>
      <c r="E54" s="73"/>
      <c r="F54" s="73"/>
      <c r="G54" s="73"/>
      <c r="H54" s="73"/>
    </row>
    <row r="55" spans="1:8" s="49" customFormat="1">
      <c r="A55" s="73"/>
      <c r="B55" s="97"/>
      <c r="C55" s="78"/>
      <c r="D55" s="73"/>
      <c r="E55" s="73"/>
      <c r="F55" s="73"/>
      <c r="G55" s="73"/>
      <c r="H55" s="73"/>
    </row>
    <row r="56" spans="1:8" s="49" customFormat="1">
      <c r="A56" s="73"/>
      <c r="B56" s="97"/>
      <c r="C56" s="78"/>
      <c r="D56" s="73"/>
      <c r="E56" s="73"/>
      <c r="F56" s="73"/>
      <c r="G56" s="73"/>
      <c r="H56" s="73"/>
    </row>
    <row r="57" spans="1:8" s="49" customFormat="1">
      <c r="A57" s="73"/>
      <c r="B57" s="97"/>
      <c r="C57" s="78"/>
      <c r="D57" s="73"/>
      <c r="E57" s="73"/>
      <c r="F57" s="73"/>
      <c r="G57" s="73"/>
      <c r="H57" s="73"/>
    </row>
    <row r="58" spans="1:8" s="49" customFormat="1">
      <c r="A58" s="73"/>
      <c r="B58" s="97"/>
      <c r="C58" s="78"/>
      <c r="D58" s="73"/>
      <c r="E58" s="73"/>
      <c r="F58" s="73"/>
      <c r="G58" s="73"/>
      <c r="H58" s="73"/>
    </row>
    <row r="59" spans="1:8" s="49" customFormat="1">
      <c r="A59" s="73"/>
      <c r="B59" s="97"/>
      <c r="C59" s="78"/>
      <c r="D59" s="73"/>
      <c r="E59" s="73"/>
      <c r="F59" s="73"/>
      <c r="G59" s="73"/>
      <c r="H59" s="73"/>
    </row>
    <row r="60" spans="1:8" s="49" customFormat="1">
      <c r="A60" s="73"/>
      <c r="B60" s="97"/>
      <c r="C60" s="78"/>
      <c r="D60" s="73"/>
      <c r="E60" s="73"/>
      <c r="F60" s="73"/>
      <c r="G60" s="73"/>
      <c r="H60" s="73"/>
    </row>
    <row r="61" spans="1:8" s="49" customFormat="1">
      <c r="A61" s="73"/>
      <c r="B61" s="97"/>
      <c r="C61" s="78"/>
      <c r="D61" s="73"/>
      <c r="E61" s="73"/>
      <c r="F61" s="73"/>
      <c r="G61" s="73"/>
      <c r="H61" s="73"/>
    </row>
    <row r="62" spans="1:8" s="49" customFormat="1">
      <c r="A62" s="73"/>
      <c r="B62" s="97"/>
      <c r="C62" s="78"/>
      <c r="D62" s="73"/>
      <c r="E62" s="73"/>
      <c r="F62" s="73"/>
      <c r="G62" s="73"/>
      <c r="H62" s="73"/>
    </row>
    <row r="63" spans="1:8" s="49" customFormat="1">
      <c r="A63" s="73"/>
      <c r="B63" s="97"/>
      <c r="C63" s="78"/>
      <c r="D63" s="73"/>
      <c r="E63" s="73"/>
      <c r="F63" s="73"/>
      <c r="G63" s="73"/>
      <c r="H63" s="73"/>
    </row>
    <row r="64" spans="1:8" s="49" customFormat="1">
      <c r="A64" s="73"/>
      <c r="B64" s="97"/>
      <c r="C64" s="78"/>
      <c r="D64" s="73"/>
      <c r="E64" s="73"/>
      <c r="F64" s="73"/>
      <c r="G64" s="73"/>
      <c r="H64" s="73"/>
    </row>
    <row r="65" spans="1:8" s="49" customFormat="1">
      <c r="A65" s="73"/>
      <c r="B65" s="97"/>
      <c r="C65" s="78"/>
      <c r="D65" s="73"/>
      <c r="E65" s="73"/>
      <c r="F65" s="73"/>
      <c r="G65" s="73"/>
      <c r="H65" s="73"/>
    </row>
    <row r="66" spans="1:8" s="49" customFormat="1">
      <c r="A66" s="73"/>
      <c r="B66" s="97"/>
      <c r="C66" s="78"/>
      <c r="D66" s="73"/>
      <c r="E66" s="73"/>
      <c r="F66" s="73"/>
      <c r="G66" s="73"/>
      <c r="H66" s="73"/>
    </row>
    <row r="67" spans="1:8" s="49" customFormat="1">
      <c r="A67" s="73"/>
      <c r="B67" s="97"/>
      <c r="C67" s="78"/>
      <c r="D67" s="73"/>
      <c r="E67" s="73"/>
      <c r="F67" s="73"/>
      <c r="G67" s="73"/>
      <c r="H67" s="73"/>
    </row>
    <row r="68" spans="1:8" s="49" customFormat="1">
      <c r="A68" s="73"/>
      <c r="B68" s="97"/>
      <c r="C68" s="78"/>
      <c r="D68" s="73"/>
      <c r="E68" s="73"/>
      <c r="F68" s="73"/>
      <c r="G68" s="73"/>
      <c r="H68" s="73"/>
    </row>
    <row r="69" spans="1:8" s="49" customFormat="1">
      <c r="A69" s="73"/>
      <c r="B69" s="97"/>
      <c r="C69" s="78"/>
      <c r="D69" s="73"/>
      <c r="E69" s="73"/>
      <c r="F69" s="73"/>
      <c r="G69" s="73"/>
      <c r="H69" s="73"/>
    </row>
    <row r="70" spans="1:8" s="25" customFormat="1">
      <c r="A70" s="43"/>
      <c r="B70" s="95"/>
      <c r="C70" s="86"/>
      <c r="D70" s="43"/>
      <c r="E70" s="43"/>
      <c r="F70" s="43"/>
      <c r="G70" s="43"/>
      <c r="H70" s="43"/>
    </row>
    <row r="71" spans="1:8" s="25" customFormat="1">
      <c r="A71" s="43"/>
      <c r="B71" s="95"/>
      <c r="C71" s="86"/>
      <c r="D71" s="43"/>
      <c r="E71" s="43"/>
      <c r="F71" s="43"/>
      <c r="G71" s="43"/>
      <c r="H71" s="43"/>
    </row>
    <row r="72" spans="1:8" s="25" customFormat="1">
      <c r="A72" s="43"/>
      <c r="B72" s="95"/>
      <c r="C72" s="86"/>
      <c r="D72" s="43"/>
      <c r="E72" s="43"/>
      <c r="F72" s="43"/>
      <c r="G72" s="43"/>
      <c r="H72" s="43"/>
    </row>
    <row r="73" spans="1:8" s="25" customFormat="1">
      <c r="A73" s="43"/>
      <c r="B73" s="95"/>
      <c r="C73" s="86"/>
      <c r="D73" s="43"/>
      <c r="E73" s="43"/>
      <c r="F73" s="43"/>
      <c r="G73" s="43"/>
      <c r="H73" s="43"/>
    </row>
    <row r="74" spans="1:8" s="25" customFormat="1">
      <c r="A74" s="43"/>
      <c r="B74" s="95"/>
      <c r="C74" s="86"/>
      <c r="D74" s="43"/>
      <c r="E74" s="43"/>
      <c r="F74" s="43"/>
      <c r="G74" s="43"/>
      <c r="H74" s="43"/>
    </row>
    <row r="75" spans="1:8" s="25" customFormat="1">
      <c r="A75" s="43"/>
      <c r="B75" s="95"/>
      <c r="C75" s="86"/>
      <c r="D75" s="43"/>
      <c r="E75" s="43"/>
      <c r="F75" s="43"/>
      <c r="G75" s="43"/>
      <c r="H75" s="43"/>
    </row>
    <row r="76" spans="1:8" s="9" customFormat="1">
      <c r="A76" s="43"/>
      <c r="B76" s="95"/>
      <c r="C76" s="86"/>
      <c r="D76" s="43"/>
      <c r="E76" s="43"/>
      <c r="F76" s="43"/>
      <c r="G76" s="43"/>
      <c r="H76" s="43"/>
    </row>
    <row r="77" spans="1:8" s="25" customFormat="1">
      <c r="A77" s="43"/>
      <c r="B77" s="95"/>
      <c r="C77" s="86"/>
      <c r="D77" s="43"/>
      <c r="E77" s="43"/>
      <c r="F77" s="43"/>
      <c r="G77" s="43"/>
      <c r="H77" s="43"/>
    </row>
    <row r="78" spans="1:8" s="25" customFormat="1">
      <c r="A78" s="43"/>
      <c r="B78" s="95"/>
      <c r="C78" s="86"/>
      <c r="D78" s="43"/>
      <c r="E78" s="43"/>
      <c r="F78" s="43"/>
      <c r="G78" s="43"/>
      <c r="H78" s="43"/>
    </row>
    <row r="79" spans="1:8" s="25" customFormat="1">
      <c r="A79" s="43"/>
      <c r="B79" s="95"/>
      <c r="C79" s="86"/>
      <c r="D79" s="43"/>
      <c r="E79" s="43"/>
      <c r="F79" s="43"/>
      <c r="G79" s="43"/>
      <c r="H79" s="43"/>
    </row>
    <row r="80" spans="1:8" s="25" customFormat="1">
      <c r="A80" s="43"/>
      <c r="B80" s="95"/>
      <c r="C80" s="86"/>
      <c r="D80" s="43"/>
      <c r="E80" s="43"/>
      <c r="F80" s="43"/>
      <c r="G80" s="43"/>
      <c r="H80" s="43"/>
    </row>
    <row r="81" spans="1:8" s="25" customFormat="1">
      <c r="A81" s="43"/>
      <c r="B81" s="95"/>
      <c r="C81" s="86"/>
      <c r="D81" s="43"/>
      <c r="E81" s="43"/>
      <c r="F81" s="43"/>
      <c r="G81" s="43"/>
      <c r="H81" s="43"/>
    </row>
    <row r="82" spans="1:8" s="25" customFormat="1">
      <c r="A82" s="43"/>
      <c r="B82" s="95"/>
      <c r="C82" s="86"/>
      <c r="D82" s="43"/>
      <c r="E82" s="43"/>
      <c r="F82" s="43"/>
      <c r="G82" s="43"/>
      <c r="H82" s="43"/>
    </row>
    <row r="83" spans="1:8" s="25" customFormat="1">
      <c r="A83" s="43"/>
      <c r="B83" s="95"/>
      <c r="C83" s="86"/>
      <c r="D83" s="43"/>
      <c r="E83" s="43"/>
      <c r="F83" s="43"/>
      <c r="G83" s="43"/>
      <c r="H83" s="43"/>
    </row>
    <row r="84" spans="1:8" s="25" customFormat="1">
      <c r="A84" s="43"/>
      <c r="B84" s="95"/>
      <c r="C84" s="86"/>
      <c r="D84" s="43"/>
      <c r="E84" s="43"/>
      <c r="F84" s="43"/>
      <c r="G84" s="43"/>
      <c r="H84" s="43"/>
    </row>
    <row r="85" spans="1:8" s="25" customFormat="1">
      <c r="A85" s="43"/>
      <c r="B85" s="95"/>
      <c r="C85" s="86"/>
      <c r="D85" s="43"/>
      <c r="E85" s="43"/>
      <c r="F85" s="43"/>
      <c r="G85" s="43"/>
      <c r="H85" s="43"/>
    </row>
    <row r="86" spans="1:8" s="25" customFormat="1">
      <c r="A86" s="43"/>
      <c r="B86" s="95"/>
      <c r="C86" s="86"/>
      <c r="D86" s="43"/>
      <c r="E86" s="43"/>
      <c r="F86" s="43"/>
      <c r="G86" s="43"/>
      <c r="H86" s="43"/>
    </row>
    <row r="87" spans="1:8" s="25" customFormat="1">
      <c r="A87" s="43"/>
      <c r="B87" s="95"/>
      <c r="C87" s="86"/>
      <c r="D87" s="43"/>
      <c r="E87" s="43"/>
      <c r="F87" s="43"/>
      <c r="G87" s="43"/>
      <c r="H87" s="43"/>
    </row>
    <row r="88" spans="1:8" s="25" customFormat="1">
      <c r="A88" s="43"/>
      <c r="B88" s="95"/>
      <c r="C88" s="86"/>
      <c r="D88" s="43"/>
      <c r="E88" s="43"/>
      <c r="F88" s="43"/>
      <c r="G88" s="43"/>
      <c r="H88" s="43"/>
    </row>
    <row r="89" spans="1:8" s="25" customFormat="1">
      <c r="A89" s="43"/>
      <c r="B89" s="95"/>
      <c r="C89" s="86"/>
      <c r="D89" s="43"/>
      <c r="E89" s="43"/>
      <c r="F89" s="43"/>
      <c r="G89" s="43"/>
      <c r="H89" s="43"/>
    </row>
    <row r="90" spans="1:8" s="25" customFormat="1">
      <c r="A90" s="43"/>
      <c r="B90" s="95"/>
      <c r="C90" s="86"/>
      <c r="D90" s="43"/>
      <c r="E90" s="43"/>
      <c r="F90" s="43"/>
      <c r="G90" s="43"/>
      <c r="H90" s="43"/>
    </row>
    <row r="91" spans="1:8" s="25" customFormat="1">
      <c r="A91" s="43"/>
      <c r="B91" s="95"/>
      <c r="C91" s="86"/>
      <c r="D91" s="43"/>
      <c r="E91" s="43"/>
      <c r="F91" s="43"/>
      <c r="G91" s="43"/>
      <c r="H91" s="43"/>
    </row>
    <row r="92" spans="1:8" s="25" customFormat="1">
      <c r="A92" s="43"/>
      <c r="B92" s="95"/>
      <c r="C92" s="86"/>
      <c r="D92" s="43"/>
      <c r="E92" s="43"/>
      <c r="F92" s="43"/>
      <c r="G92" s="43"/>
      <c r="H92" s="43"/>
    </row>
    <row r="93" spans="1:8" s="25" customFormat="1">
      <c r="A93" s="43"/>
      <c r="B93" s="95"/>
      <c r="C93" s="86"/>
      <c r="D93" s="43"/>
      <c r="E93" s="43"/>
      <c r="F93" s="43"/>
      <c r="G93" s="43"/>
      <c r="H93" s="43"/>
    </row>
    <row r="94" spans="1:8" s="25" customFormat="1">
      <c r="A94" s="43"/>
      <c r="B94" s="95"/>
      <c r="C94" s="86"/>
      <c r="D94" s="43"/>
      <c r="E94" s="43"/>
      <c r="F94" s="43"/>
      <c r="G94" s="43"/>
      <c r="H94" s="43"/>
    </row>
    <row r="95" spans="1:8" s="25" customFormat="1">
      <c r="A95" s="43"/>
      <c r="B95" s="95"/>
      <c r="C95" s="86"/>
      <c r="D95" s="43"/>
      <c r="E95" s="43"/>
      <c r="F95" s="43"/>
      <c r="G95" s="43"/>
      <c r="H95" s="43"/>
    </row>
    <row r="96" spans="1:8" s="25" customFormat="1">
      <c r="A96" s="43"/>
      <c r="B96" s="95"/>
      <c r="C96" s="86"/>
      <c r="D96" s="43"/>
      <c r="E96" s="43"/>
      <c r="F96" s="43"/>
      <c r="G96" s="43"/>
      <c r="H96" s="43"/>
    </row>
    <row r="97" spans="1:8" s="25" customFormat="1">
      <c r="A97" s="43"/>
      <c r="B97" s="95"/>
      <c r="C97" s="86"/>
      <c r="D97" s="43"/>
      <c r="E97" s="43"/>
      <c r="F97" s="43"/>
      <c r="G97" s="43"/>
      <c r="H97" s="43"/>
    </row>
    <row r="98" spans="1:8" s="25" customFormat="1">
      <c r="A98" s="43"/>
      <c r="B98" s="95"/>
      <c r="C98" s="86"/>
      <c r="D98" s="43"/>
      <c r="E98" s="43"/>
      <c r="F98" s="43"/>
      <c r="G98" s="43"/>
      <c r="H98" s="43"/>
    </row>
    <row r="99" spans="1:8" s="25" customFormat="1">
      <c r="A99" s="43"/>
      <c r="B99" s="95"/>
      <c r="C99" s="86"/>
      <c r="D99" s="43"/>
      <c r="E99" s="43"/>
      <c r="F99" s="43"/>
      <c r="G99" s="43"/>
      <c r="H99" s="43"/>
    </row>
    <row r="100" spans="1:8" s="25" customFormat="1">
      <c r="A100" s="43"/>
      <c r="B100" s="95"/>
      <c r="C100" s="86"/>
      <c r="D100" s="43"/>
      <c r="E100" s="43"/>
      <c r="F100" s="43"/>
      <c r="G100" s="43"/>
      <c r="H100" s="43"/>
    </row>
    <row r="101" spans="1:8" s="25" customFormat="1">
      <c r="A101" s="43"/>
      <c r="B101" s="95"/>
      <c r="C101" s="86"/>
      <c r="D101" s="43"/>
      <c r="E101" s="43"/>
      <c r="F101" s="43"/>
      <c r="G101" s="43"/>
      <c r="H101" s="43"/>
    </row>
    <row r="102" spans="1:8" s="25" customFormat="1">
      <c r="A102" s="43"/>
      <c r="B102" s="95"/>
      <c r="C102" s="86"/>
      <c r="D102" s="43"/>
      <c r="E102" s="43"/>
      <c r="F102" s="43"/>
      <c r="G102" s="43"/>
      <c r="H102" s="43"/>
    </row>
    <row r="103" spans="1:8" s="25" customFormat="1">
      <c r="A103" s="43"/>
      <c r="B103" s="95"/>
      <c r="C103" s="86"/>
      <c r="D103" s="43"/>
      <c r="E103" s="43"/>
      <c r="F103" s="43"/>
      <c r="G103" s="43"/>
      <c r="H103" s="43"/>
    </row>
    <row r="104" spans="1:8" s="25" customFormat="1">
      <c r="A104" s="43"/>
      <c r="B104" s="95"/>
      <c r="C104" s="86"/>
      <c r="D104" s="43"/>
      <c r="E104" s="43"/>
      <c r="F104" s="43"/>
      <c r="G104" s="43"/>
      <c r="H104" s="43"/>
    </row>
    <row r="105" spans="1:8" s="25" customFormat="1">
      <c r="A105" s="43"/>
      <c r="B105" s="95"/>
      <c r="C105" s="86"/>
      <c r="D105" s="43"/>
      <c r="E105" s="43"/>
      <c r="F105" s="43"/>
      <c r="G105" s="43"/>
      <c r="H105" s="43"/>
    </row>
    <row r="106" spans="1:8" s="25" customFormat="1">
      <c r="A106" s="43"/>
      <c r="B106" s="95"/>
      <c r="C106" s="86"/>
      <c r="D106" s="43"/>
      <c r="E106" s="43"/>
      <c r="F106" s="43"/>
      <c r="G106" s="43"/>
      <c r="H106" s="43"/>
    </row>
    <row r="107" spans="1:8" s="25" customFormat="1">
      <c r="A107" s="43"/>
      <c r="B107" s="95"/>
      <c r="C107" s="86"/>
      <c r="D107" s="43"/>
      <c r="E107" s="43"/>
      <c r="F107" s="43"/>
      <c r="G107" s="43"/>
      <c r="H107" s="43"/>
    </row>
    <row r="108" spans="1:8" s="25" customFormat="1">
      <c r="A108" s="43"/>
      <c r="B108" s="95"/>
      <c r="C108" s="86"/>
      <c r="D108" s="43"/>
      <c r="E108" s="43"/>
      <c r="F108" s="43"/>
      <c r="G108" s="43"/>
      <c r="H108" s="43"/>
    </row>
    <row r="109" spans="1:8" s="25" customFormat="1">
      <c r="A109" s="43"/>
      <c r="B109" s="95"/>
      <c r="C109" s="86"/>
      <c r="D109" s="43"/>
      <c r="E109" s="43"/>
      <c r="F109" s="43"/>
      <c r="G109" s="43"/>
      <c r="H109" s="43"/>
    </row>
    <row r="110" spans="1:8" s="25" customFormat="1">
      <c r="A110" s="43"/>
      <c r="B110" s="95"/>
      <c r="C110" s="86"/>
      <c r="D110" s="43"/>
      <c r="E110" s="43"/>
      <c r="F110" s="43"/>
      <c r="G110" s="43"/>
      <c r="H110" s="43"/>
    </row>
    <row r="111" spans="1:8" s="25" customFormat="1">
      <c r="A111" s="43"/>
      <c r="B111" s="95"/>
      <c r="C111" s="86"/>
      <c r="D111" s="43"/>
      <c r="E111" s="43"/>
      <c r="F111" s="43"/>
      <c r="G111" s="43"/>
      <c r="H111" s="43"/>
    </row>
    <row r="112" spans="1:8" s="25" customFormat="1">
      <c r="A112" s="43"/>
      <c r="B112" s="95"/>
      <c r="C112" s="86"/>
      <c r="D112" s="43"/>
      <c r="E112" s="43"/>
      <c r="F112" s="43"/>
      <c r="G112" s="43"/>
      <c r="H112" s="43"/>
    </row>
    <row r="113" spans="1:8" s="25" customFormat="1">
      <c r="A113" s="43"/>
      <c r="B113" s="95"/>
      <c r="C113" s="86"/>
      <c r="D113" s="43"/>
      <c r="E113" s="43"/>
      <c r="F113" s="43"/>
      <c r="G113" s="43"/>
      <c r="H113" s="43"/>
    </row>
    <row r="114" spans="1:8" s="25" customFormat="1">
      <c r="A114" s="43"/>
      <c r="B114" s="95"/>
      <c r="C114" s="86"/>
      <c r="D114" s="43"/>
      <c r="E114" s="43"/>
      <c r="F114" s="43"/>
      <c r="G114" s="43"/>
      <c r="H114" s="43"/>
    </row>
    <row r="115" spans="1:8" s="25" customFormat="1">
      <c r="A115" s="43"/>
      <c r="B115" s="95"/>
      <c r="C115" s="86"/>
      <c r="D115" s="43"/>
      <c r="E115" s="43"/>
      <c r="F115" s="43"/>
      <c r="G115" s="43"/>
      <c r="H115" s="43"/>
    </row>
    <row r="116" spans="1:8" s="25" customFormat="1">
      <c r="A116" s="43"/>
      <c r="B116" s="95"/>
      <c r="C116" s="86"/>
      <c r="D116" s="43"/>
      <c r="E116" s="43"/>
      <c r="F116" s="43"/>
      <c r="G116" s="43"/>
      <c r="H116" s="43"/>
    </row>
    <row r="117" spans="1:8" s="25" customFormat="1">
      <c r="A117" s="43"/>
      <c r="B117" s="95"/>
      <c r="C117" s="86"/>
      <c r="D117" s="43"/>
      <c r="E117" s="43"/>
      <c r="F117" s="43"/>
      <c r="G117" s="43"/>
      <c r="H117" s="43"/>
    </row>
    <row r="118" spans="1:8" s="25" customFormat="1">
      <c r="A118" s="43"/>
      <c r="B118" s="95"/>
      <c r="C118" s="86"/>
      <c r="D118" s="43"/>
      <c r="E118" s="43"/>
      <c r="F118" s="43"/>
      <c r="G118" s="43"/>
      <c r="H118" s="43"/>
    </row>
    <row r="119" spans="1:8" s="25" customFormat="1">
      <c r="A119" s="43"/>
      <c r="B119" s="95"/>
      <c r="C119" s="86"/>
      <c r="D119" s="43"/>
      <c r="E119" s="43"/>
      <c r="F119" s="43"/>
      <c r="G119" s="43"/>
      <c r="H119" s="43"/>
    </row>
    <row r="120" spans="1:8" s="25" customFormat="1">
      <c r="A120" s="43"/>
      <c r="B120" s="95"/>
      <c r="C120" s="86"/>
      <c r="D120" s="43"/>
      <c r="E120" s="43"/>
      <c r="F120" s="43"/>
      <c r="G120" s="43"/>
      <c r="H120" s="43"/>
    </row>
    <row r="121" spans="1:8" s="25" customFormat="1">
      <c r="A121" s="43"/>
      <c r="B121" s="95"/>
      <c r="C121" s="86"/>
      <c r="D121" s="43"/>
      <c r="E121" s="43"/>
      <c r="F121" s="43"/>
      <c r="G121" s="43"/>
      <c r="H121" s="43"/>
    </row>
    <row r="122" spans="1:8" s="25" customFormat="1">
      <c r="A122" s="43"/>
      <c r="B122" s="95"/>
      <c r="C122" s="86"/>
      <c r="D122" s="43"/>
      <c r="E122" s="43"/>
      <c r="F122" s="43"/>
      <c r="G122" s="43"/>
      <c r="H122" s="43"/>
    </row>
    <row r="123" spans="1:8" s="25" customFormat="1">
      <c r="A123" s="43"/>
      <c r="B123" s="95"/>
      <c r="C123" s="86"/>
      <c r="D123" s="43"/>
      <c r="E123" s="43"/>
      <c r="F123" s="43"/>
      <c r="G123" s="43"/>
      <c r="H123" s="43"/>
    </row>
    <row r="124" spans="1:8" s="25" customFormat="1">
      <c r="A124" s="43"/>
      <c r="B124" s="95"/>
      <c r="C124" s="86"/>
      <c r="D124" s="43"/>
      <c r="E124" s="43"/>
      <c r="F124" s="43"/>
      <c r="G124" s="43"/>
      <c r="H124" s="43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20"/>
  <sheetViews>
    <sheetView showZeros="0" workbookViewId="0">
      <pane xSplit="2" ySplit="4" topLeftCell="C5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43" customWidth="1"/>
    <col min="2" max="2" width="29.125" style="43" customWidth="1"/>
    <col min="3" max="3" width="16.875" style="86" customWidth="1"/>
    <col min="4" max="4" width="15.875" style="43" customWidth="1"/>
    <col min="5" max="5" width="27.875" style="43" customWidth="1"/>
    <col min="6" max="16384" width="9" style="43"/>
  </cols>
  <sheetData>
    <row r="1" spans="1:7" s="34" customFormat="1" ht="54" customHeight="1">
      <c r="A1" s="227" t="s">
        <v>375</v>
      </c>
      <c r="B1" s="227"/>
      <c r="C1" s="229"/>
      <c r="D1" s="227"/>
      <c r="E1" s="227"/>
      <c r="F1" s="85"/>
    </row>
    <row r="2" spans="1:7">
      <c r="A2" s="87" t="s">
        <v>482</v>
      </c>
      <c r="E2" s="88" t="s">
        <v>76</v>
      </c>
    </row>
    <row r="3" spans="1:7" s="73" customFormat="1" ht="42.95" customHeight="1">
      <c r="A3" s="82" t="s">
        <v>318</v>
      </c>
      <c r="B3" s="82" t="s">
        <v>377</v>
      </c>
      <c r="C3" s="39" t="s">
        <v>320</v>
      </c>
      <c r="D3" s="82" t="s">
        <v>77</v>
      </c>
      <c r="E3" s="82" t="s">
        <v>78</v>
      </c>
    </row>
    <row r="4" spans="1:7" s="73" customFormat="1" ht="42.95" customHeight="1">
      <c r="A4" s="230" t="s">
        <v>378</v>
      </c>
      <c r="B4" s="230"/>
      <c r="C4" s="83">
        <f>SUM(C5:C14)</f>
        <v>1292.6100000000001</v>
      </c>
      <c r="D4" s="82"/>
      <c r="E4" s="82"/>
    </row>
    <row r="5" spans="1:7" s="73" customFormat="1" ht="42.95" customHeight="1">
      <c r="A5" s="82">
        <v>1</v>
      </c>
      <c r="B5" s="82" t="s">
        <v>398</v>
      </c>
      <c r="C5" s="83">
        <v>19.5</v>
      </c>
      <c r="D5" s="15">
        <v>2010302</v>
      </c>
      <c r="E5" s="15" t="s">
        <v>389</v>
      </c>
    </row>
    <row r="6" spans="1:7" s="73" customFormat="1" ht="210.95" customHeight="1">
      <c r="A6" s="82">
        <v>2</v>
      </c>
      <c r="B6" s="42" t="s">
        <v>483</v>
      </c>
      <c r="C6" s="83">
        <v>800</v>
      </c>
      <c r="D6" s="42">
        <v>2060199</v>
      </c>
      <c r="E6" s="42" t="s">
        <v>444</v>
      </c>
    </row>
    <row r="7" spans="1:7" s="73" customFormat="1" ht="138.94999999999999" customHeight="1">
      <c r="A7" s="82">
        <v>3</v>
      </c>
      <c r="B7" s="42" t="s">
        <v>484</v>
      </c>
      <c r="C7" s="83">
        <v>44.7</v>
      </c>
      <c r="D7" s="42">
        <v>2060199</v>
      </c>
      <c r="E7" s="42" t="s">
        <v>444</v>
      </c>
    </row>
    <row r="8" spans="1:7" s="24" customFormat="1" ht="114.95" customHeight="1">
      <c r="A8" s="82">
        <v>4</v>
      </c>
      <c r="B8" s="42" t="s">
        <v>485</v>
      </c>
      <c r="C8" s="39">
        <v>59.2</v>
      </c>
      <c r="D8" s="42">
        <v>2060199</v>
      </c>
      <c r="E8" s="42" t="s">
        <v>444</v>
      </c>
      <c r="F8" s="73"/>
      <c r="G8" s="73"/>
    </row>
    <row r="9" spans="1:7" s="73" customFormat="1" ht="117.95" customHeight="1">
      <c r="A9" s="82">
        <v>5</v>
      </c>
      <c r="B9" s="42" t="s">
        <v>486</v>
      </c>
      <c r="C9" s="39">
        <v>41</v>
      </c>
      <c r="D9" s="42">
        <v>2060199</v>
      </c>
      <c r="E9" s="42" t="s">
        <v>444</v>
      </c>
    </row>
    <row r="10" spans="1:7" s="73" customFormat="1" ht="116.1" customHeight="1">
      <c r="A10" s="82">
        <v>6</v>
      </c>
      <c r="B10" s="42" t="s">
        <v>487</v>
      </c>
      <c r="C10" s="39">
        <v>39.21</v>
      </c>
      <c r="D10" s="42">
        <v>2060199</v>
      </c>
      <c r="E10" s="42" t="s">
        <v>444</v>
      </c>
    </row>
    <row r="11" spans="1:7" s="73" customFormat="1" ht="120" customHeight="1">
      <c r="A11" s="82">
        <v>7</v>
      </c>
      <c r="B11" s="42" t="s">
        <v>488</v>
      </c>
      <c r="C11" s="83">
        <v>123</v>
      </c>
      <c r="D11" s="42">
        <v>2060199</v>
      </c>
      <c r="E11" s="42" t="s">
        <v>444</v>
      </c>
    </row>
    <row r="12" spans="1:7" s="24" customFormat="1" ht="59.1" customHeight="1">
      <c r="A12" s="82">
        <v>8</v>
      </c>
      <c r="B12" s="42" t="s">
        <v>489</v>
      </c>
      <c r="C12" s="83">
        <v>6</v>
      </c>
      <c r="D12" s="42">
        <v>2060199</v>
      </c>
      <c r="E12" s="42" t="s">
        <v>444</v>
      </c>
      <c r="F12" s="73"/>
      <c r="G12" s="73"/>
    </row>
    <row r="13" spans="1:7" s="24" customFormat="1" ht="149.1" customHeight="1">
      <c r="A13" s="82">
        <v>9</v>
      </c>
      <c r="B13" s="42" t="s">
        <v>490</v>
      </c>
      <c r="C13" s="83">
        <v>100</v>
      </c>
      <c r="D13" s="42">
        <v>2060199</v>
      </c>
      <c r="E13" s="42" t="s">
        <v>444</v>
      </c>
      <c r="F13" s="73"/>
      <c r="G13" s="73"/>
    </row>
    <row r="14" spans="1:7" s="24" customFormat="1" ht="59.1" customHeight="1">
      <c r="A14" s="82">
        <v>10</v>
      </c>
      <c r="B14" s="42" t="s">
        <v>491</v>
      </c>
      <c r="C14" s="83">
        <v>60</v>
      </c>
      <c r="D14" s="42">
        <v>2060199</v>
      </c>
      <c r="E14" s="42" t="s">
        <v>444</v>
      </c>
      <c r="F14" s="73"/>
      <c r="G14" s="73"/>
    </row>
    <row r="15" spans="1:7" s="24" customFormat="1">
      <c r="A15" s="73"/>
      <c r="B15" s="73"/>
      <c r="C15" s="78"/>
      <c r="D15" s="73"/>
      <c r="E15" s="73"/>
      <c r="F15" s="73"/>
      <c r="G15" s="73"/>
    </row>
    <row r="16" spans="1:7" s="24" customFormat="1">
      <c r="A16" s="73"/>
      <c r="B16" s="73"/>
      <c r="C16" s="78"/>
      <c r="D16" s="73"/>
      <c r="E16" s="73"/>
      <c r="F16" s="73"/>
      <c r="G16" s="73"/>
    </row>
    <row r="17" spans="1:8" s="24" customFormat="1">
      <c r="A17" s="73"/>
      <c r="B17" s="73"/>
      <c r="C17" s="78"/>
      <c r="D17" s="73"/>
      <c r="E17" s="73"/>
      <c r="F17" s="73"/>
      <c r="G17" s="73"/>
    </row>
    <row r="18" spans="1:8" s="24" customFormat="1">
      <c r="A18" s="73"/>
      <c r="B18" s="73"/>
      <c r="C18" s="78"/>
      <c r="D18" s="73"/>
      <c r="E18" s="73"/>
      <c r="F18" s="73"/>
      <c r="G18" s="73"/>
    </row>
    <row r="19" spans="1:8" s="49" customFormat="1">
      <c r="A19" s="73"/>
      <c r="B19" s="73"/>
      <c r="C19" s="78"/>
      <c r="D19" s="73"/>
      <c r="E19" s="73"/>
      <c r="F19" s="73"/>
      <c r="G19" s="73"/>
      <c r="H19" s="73"/>
    </row>
    <row r="20" spans="1:8" s="49" customFormat="1">
      <c r="A20" s="73"/>
      <c r="B20" s="73"/>
      <c r="C20" s="78"/>
      <c r="D20" s="73"/>
      <c r="E20" s="73"/>
      <c r="F20" s="73"/>
      <c r="G20" s="73"/>
      <c r="H20" s="73"/>
    </row>
    <row r="21" spans="1:8" s="49" customFormat="1">
      <c r="A21" s="73"/>
      <c r="B21" s="73"/>
      <c r="C21" s="78"/>
      <c r="D21" s="73"/>
      <c r="E21" s="73"/>
      <c r="F21" s="73"/>
      <c r="G21" s="73"/>
      <c r="H21" s="73"/>
    </row>
    <row r="22" spans="1:8" s="49" customFormat="1">
      <c r="A22" s="73"/>
      <c r="B22" s="73"/>
      <c r="C22" s="78"/>
      <c r="D22" s="73"/>
      <c r="E22" s="73"/>
      <c r="F22" s="73"/>
      <c r="G22" s="73"/>
      <c r="H22" s="73"/>
    </row>
    <row r="23" spans="1:8" s="49" customFormat="1">
      <c r="A23" s="73"/>
      <c r="B23" s="73"/>
      <c r="C23" s="78"/>
      <c r="D23" s="73"/>
      <c r="E23" s="73"/>
      <c r="F23" s="73"/>
      <c r="G23" s="73"/>
      <c r="H23" s="73"/>
    </row>
    <row r="24" spans="1:8" s="49" customFormat="1">
      <c r="A24" s="73"/>
      <c r="B24" s="73"/>
      <c r="C24" s="78"/>
      <c r="D24" s="73"/>
      <c r="E24" s="73"/>
      <c r="F24" s="73"/>
      <c r="G24" s="73"/>
      <c r="H24" s="73"/>
    </row>
    <row r="25" spans="1:8" s="49" customFormat="1">
      <c r="A25" s="73"/>
      <c r="B25" s="73"/>
      <c r="C25" s="78"/>
      <c r="D25" s="73"/>
      <c r="E25" s="73"/>
      <c r="F25" s="73"/>
      <c r="G25" s="73"/>
      <c r="H25" s="73"/>
    </row>
    <row r="26" spans="1:8" s="49" customFormat="1">
      <c r="A26" s="73"/>
      <c r="B26" s="73"/>
      <c r="C26" s="78"/>
      <c r="D26" s="73"/>
      <c r="E26" s="73"/>
      <c r="F26" s="73"/>
      <c r="G26" s="73"/>
      <c r="H26" s="73"/>
    </row>
    <row r="27" spans="1:8" s="49" customFormat="1">
      <c r="A27" s="73"/>
      <c r="B27" s="73"/>
      <c r="C27" s="78"/>
      <c r="D27" s="73"/>
      <c r="E27" s="73"/>
      <c r="F27" s="73"/>
      <c r="G27" s="73"/>
      <c r="H27" s="73"/>
    </row>
    <row r="28" spans="1:8" s="49" customFormat="1">
      <c r="A28" s="73"/>
      <c r="B28" s="73"/>
      <c r="C28" s="78"/>
      <c r="D28" s="73"/>
      <c r="E28" s="73"/>
      <c r="F28" s="73"/>
      <c r="G28" s="73"/>
      <c r="H28" s="73"/>
    </row>
    <row r="29" spans="1:8" s="49" customFormat="1">
      <c r="A29" s="73"/>
      <c r="B29" s="73"/>
      <c r="C29" s="78"/>
      <c r="D29" s="73"/>
      <c r="E29" s="73"/>
      <c r="F29" s="73"/>
      <c r="G29" s="73"/>
      <c r="H29" s="73"/>
    </row>
    <row r="30" spans="1:8" s="49" customFormat="1">
      <c r="A30" s="73"/>
      <c r="B30" s="73"/>
      <c r="C30" s="78"/>
      <c r="D30" s="73"/>
      <c r="E30" s="73"/>
      <c r="F30" s="73"/>
      <c r="G30" s="73"/>
      <c r="H30" s="73"/>
    </row>
    <row r="31" spans="1:8" s="49" customFormat="1">
      <c r="A31" s="73"/>
      <c r="B31" s="73"/>
      <c r="C31" s="78"/>
      <c r="D31" s="73"/>
      <c r="E31" s="73"/>
      <c r="F31" s="73"/>
      <c r="G31" s="73"/>
      <c r="H31" s="73"/>
    </row>
    <row r="32" spans="1:8" s="49" customFormat="1">
      <c r="A32" s="73"/>
      <c r="B32" s="73"/>
      <c r="C32" s="78"/>
      <c r="D32" s="73"/>
      <c r="E32" s="73"/>
      <c r="F32" s="73"/>
      <c r="G32" s="73"/>
      <c r="H32" s="73"/>
    </row>
    <row r="33" spans="1:8" s="49" customFormat="1">
      <c r="A33" s="73"/>
      <c r="B33" s="73"/>
      <c r="C33" s="78"/>
      <c r="D33" s="73"/>
      <c r="E33" s="73"/>
      <c r="F33" s="73"/>
      <c r="G33" s="73"/>
      <c r="H33" s="73"/>
    </row>
    <row r="34" spans="1:8" s="49" customFormat="1">
      <c r="A34" s="73"/>
      <c r="B34" s="73"/>
      <c r="C34" s="78"/>
      <c r="D34" s="73"/>
      <c r="E34" s="73"/>
      <c r="F34" s="73"/>
      <c r="G34" s="73"/>
      <c r="H34" s="73"/>
    </row>
    <row r="35" spans="1:8" s="49" customFormat="1">
      <c r="A35" s="73"/>
      <c r="B35" s="73"/>
      <c r="C35" s="78"/>
      <c r="D35" s="73"/>
      <c r="E35" s="73"/>
      <c r="F35" s="73"/>
      <c r="G35" s="73"/>
      <c r="H35" s="73"/>
    </row>
    <row r="36" spans="1:8" s="49" customFormat="1">
      <c r="A36" s="73"/>
      <c r="B36" s="73"/>
      <c r="C36" s="78"/>
      <c r="D36" s="73"/>
      <c r="E36" s="73"/>
      <c r="F36" s="73"/>
      <c r="G36" s="73"/>
      <c r="H36" s="73"/>
    </row>
    <row r="37" spans="1:8" s="49" customFormat="1">
      <c r="A37" s="73"/>
      <c r="B37" s="73"/>
      <c r="C37" s="78"/>
      <c r="D37" s="73"/>
      <c r="E37" s="73"/>
      <c r="F37" s="73"/>
      <c r="G37" s="73"/>
      <c r="H37" s="73"/>
    </row>
    <row r="38" spans="1:8" s="49" customFormat="1">
      <c r="A38" s="73"/>
      <c r="B38" s="73"/>
      <c r="C38" s="78"/>
      <c r="D38" s="73"/>
      <c r="E38" s="73"/>
      <c r="F38" s="73"/>
      <c r="G38" s="73"/>
      <c r="H38" s="73"/>
    </row>
    <row r="39" spans="1:8" s="49" customFormat="1">
      <c r="A39" s="73"/>
      <c r="B39" s="73"/>
      <c r="C39" s="78"/>
      <c r="D39" s="73"/>
      <c r="E39" s="73"/>
      <c r="F39" s="73"/>
      <c r="G39" s="73"/>
      <c r="H39" s="73"/>
    </row>
    <row r="40" spans="1:8" s="49" customFormat="1">
      <c r="A40" s="73"/>
      <c r="B40" s="73"/>
      <c r="C40" s="78"/>
      <c r="D40" s="73"/>
      <c r="E40" s="73"/>
      <c r="F40" s="73"/>
      <c r="G40" s="73"/>
      <c r="H40" s="73"/>
    </row>
    <row r="41" spans="1:8" s="49" customFormat="1">
      <c r="A41" s="73"/>
      <c r="B41" s="73"/>
      <c r="C41" s="78"/>
      <c r="D41" s="73"/>
      <c r="E41" s="73"/>
      <c r="F41" s="73"/>
      <c r="G41" s="73"/>
      <c r="H41" s="73"/>
    </row>
    <row r="42" spans="1:8" s="49" customFormat="1">
      <c r="A42" s="73"/>
      <c r="B42" s="73"/>
      <c r="C42" s="78"/>
      <c r="D42" s="73"/>
      <c r="E42" s="73"/>
      <c r="F42" s="73"/>
      <c r="G42" s="73"/>
      <c r="H42" s="73"/>
    </row>
    <row r="43" spans="1:8" s="49" customFormat="1">
      <c r="A43" s="73"/>
      <c r="B43" s="73"/>
      <c r="C43" s="78"/>
      <c r="D43" s="73"/>
      <c r="E43" s="73"/>
      <c r="F43" s="73"/>
      <c r="G43" s="73"/>
      <c r="H43" s="73"/>
    </row>
    <row r="44" spans="1:8" s="49" customFormat="1">
      <c r="A44" s="73"/>
      <c r="B44" s="73"/>
      <c r="C44" s="78"/>
      <c r="D44" s="73"/>
      <c r="E44" s="73"/>
      <c r="F44" s="73"/>
      <c r="G44" s="73"/>
      <c r="H44" s="73"/>
    </row>
    <row r="45" spans="1:8" s="49" customFormat="1">
      <c r="A45" s="73"/>
      <c r="B45" s="73"/>
      <c r="C45" s="78"/>
      <c r="D45" s="73"/>
      <c r="E45" s="73"/>
      <c r="F45" s="73"/>
      <c r="G45" s="73"/>
      <c r="H45" s="73"/>
    </row>
    <row r="46" spans="1:8" s="49" customFormat="1">
      <c r="A46" s="73"/>
      <c r="B46" s="73"/>
      <c r="C46" s="78"/>
      <c r="D46" s="73"/>
      <c r="E46" s="73"/>
      <c r="F46" s="73"/>
      <c r="G46" s="73"/>
      <c r="H46" s="73"/>
    </row>
    <row r="47" spans="1:8" s="49" customFormat="1">
      <c r="A47" s="73"/>
      <c r="B47" s="73"/>
      <c r="C47" s="78"/>
      <c r="D47" s="73"/>
      <c r="E47" s="73"/>
      <c r="F47" s="73"/>
      <c r="G47" s="73"/>
      <c r="H47" s="73"/>
    </row>
    <row r="48" spans="1:8" s="49" customFormat="1">
      <c r="A48" s="73"/>
      <c r="B48" s="73"/>
      <c r="C48" s="78"/>
      <c r="D48" s="73"/>
      <c r="E48" s="73"/>
      <c r="F48" s="73"/>
      <c r="G48" s="73"/>
      <c r="H48" s="73"/>
    </row>
    <row r="49" spans="1:8" s="49" customFormat="1">
      <c r="A49" s="73"/>
      <c r="B49" s="73"/>
      <c r="C49" s="78"/>
      <c r="D49" s="73"/>
      <c r="E49" s="73"/>
      <c r="F49" s="73"/>
      <c r="G49" s="73"/>
      <c r="H49" s="73"/>
    </row>
    <row r="50" spans="1:8" s="49" customFormat="1">
      <c r="A50" s="73"/>
      <c r="B50" s="73"/>
      <c r="C50" s="78"/>
      <c r="D50" s="73"/>
      <c r="E50" s="73"/>
      <c r="F50" s="73"/>
      <c r="G50" s="73"/>
      <c r="H50" s="73"/>
    </row>
    <row r="51" spans="1:8" s="49" customFormat="1">
      <c r="A51" s="73"/>
      <c r="B51" s="73"/>
      <c r="C51" s="78"/>
      <c r="D51" s="73"/>
      <c r="E51" s="73"/>
      <c r="F51" s="73"/>
      <c r="G51" s="73"/>
      <c r="H51" s="73"/>
    </row>
    <row r="52" spans="1:8" s="49" customFormat="1">
      <c r="A52" s="73"/>
      <c r="B52" s="73"/>
      <c r="C52" s="78"/>
      <c r="D52" s="73"/>
      <c r="E52" s="73"/>
      <c r="F52" s="73"/>
      <c r="G52" s="73"/>
      <c r="H52" s="73"/>
    </row>
    <row r="53" spans="1:8" s="49" customFormat="1">
      <c r="A53" s="73"/>
      <c r="B53" s="73"/>
      <c r="C53" s="78"/>
      <c r="D53" s="73"/>
      <c r="E53" s="73"/>
      <c r="F53" s="73"/>
      <c r="G53" s="73"/>
      <c r="H53" s="73"/>
    </row>
    <row r="54" spans="1:8" s="49" customFormat="1">
      <c r="A54" s="73"/>
      <c r="B54" s="73"/>
      <c r="C54" s="78"/>
      <c r="D54" s="73"/>
      <c r="E54" s="73"/>
      <c r="F54" s="73"/>
      <c r="G54" s="73"/>
      <c r="H54" s="73"/>
    </row>
    <row r="55" spans="1:8" s="49" customFormat="1">
      <c r="A55" s="73"/>
      <c r="B55" s="73"/>
      <c r="C55" s="78"/>
      <c r="D55" s="73"/>
      <c r="E55" s="73"/>
      <c r="F55" s="73"/>
      <c r="G55" s="73"/>
      <c r="H55" s="73"/>
    </row>
    <row r="56" spans="1:8" s="49" customFormat="1">
      <c r="A56" s="73"/>
      <c r="B56" s="73"/>
      <c r="C56" s="78"/>
      <c r="D56" s="73"/>
      <c r="E56" s="73"/>
      <c r="F56" s="73"/>
      <c r="G56" s="73"/>
      <c r="H56" s="73"/>
    </row>
    <row r="57" spans="1:8" s="49" customFormat="1">
      <c r="A57" s="73"/>
      <c r="B57" s="73"/>
      <c r="C57" s="78"/>
      <c r="D57" s="73"/>
      <c r="E57" s="73"/>
      <c r="F57" s="73"/>
      <c r="G57" s="73"/>
      <c r="H57" s="73"/>
    </row>
    <row r="58" spans="1:8" s="49" customFormat="1">
      <c r="A58" s="73"/>
      <c r="B58" s="73"/>
      <c r="C58" s="78"/>
      <c r="D58" s="73"/>
      <c r="E58" s="73"/>
      <c r="F58" s="73"/>
      <c r="G58" s="73"/>
      <c r="H58" s="73"/>
    </row>
    <row r="59" spans="1:8" s="49" customFormat="1">
      <c r="A59" s="73"/>
      <c r="B59" s="73"/>
      <c r="C59" s="78"/>
      <c r="D59" s="73"/>
      <c r="E59" s="73"/>
      <c r="F59" s="73"/>
      <c r="G59" s="73"/>
      <c r="H59" s="73"/>
    </row>
    <row r="60" spans="1:8" s="49" customFormat="1">
      <c r="A60" s="73"/>
      <c r="B60" s="73"/>
      <c r="C60" s="78"/>
      <c r="D60" s="73"/>
      <c r="E60" s="73"/>
      <c r="F60" s="73"/>
      <c r="G60" s="73"/>
      <c r="H60" s="73"/>
    </row>
    <row r="61" spans="1:8" s="49" customFormat="1">
      <c r="A61" s="73"/>
      <c r="B61" s="73"/>
      <c r="C61" s="78"/>
      <c r="D61" s="73"/>
      <c r="E61" s="73"/>
      <c r="F61" s="73"/>
      <c r="G61" s="73"/>
      <c r="H61" s="73"/>
    </row>
    <row r="62" spans="1:8" s="49" customFormat="1">
      <c r="A62" s="73"/>
      <c r="B62" s="73"/>
      <c r="C62" s="78"/>
      <c r="D62" s="73"/>
      <c r="E62" s="73"/>
      <c r="F62" s="73"/>
      <c r="G62" s="73"/>
      <c r="H62" s="73"/>
    </row>
    <row r="63" spans="1:8" s="49" customFormat="1">
      <c r="A63" s="73"/>
      <c r="B63" s="73"/>
      <c r="C63" s="78"/>
      <c r="D63" s="73"/>
      <c r="E63" s="73"/>
      <c r="F63" s="73"/>
      <c r="G63" s="73"/>
      <c r="H63" s="73"/>
    </row>
    <row r="64" spans="1:8" s="49" customFormat="1">
      <c r="A64" s="73"/>
      <c r="B64" s="73"/>
      <c r="C64" s="78"/>
      <c r="D64" s="73"/>
      <c r="E64" s="73"/>
      <c r="F64" s="73"/>
      <c r="G64" s="73"/>
      <c r="H64" s="73"/>
    </row>
    <row r="65" spans="1:8" s="49" customFormat="1">
      <c r="A65" s="73"/>
      <c r="B65" s="73"/>
      <c r="C65" s="78"/>
      <c r="D65" s="73"/>
      <c r="E65" s="73"/>
      <c r="F65" s="73"/>
      <c r="G65" s="73"/>
      <c r="H65" s="73"/>
    </row>
    <row r="66" spans="1:8" s="49" customFormat="1">
      <c r="A66" s="73"/>
      <c r="B66" s="73"/>
      <c r="C66" s="78"/>
      <c r="D66" s="73"/>
      <c r="E66" s="73"/>
      <c r="F66" s="73"/>
      <c r="G66" s="73"/>
      <c r="H66" s="73"/>
    </row>
    <row r="67" spans="1:8" s="49" customFormat="1">
      <c r="A67" s="73"/>
      <c r="B67" s="73"/>
      <c r="C67" s="78"/>
      <c r="D67" s="73"/>
      <c r="E67" s="73"/>
      <c r="F67" s="73"/>
      <c r="G67" s="73"/>
      <c r="H67" s="73"/>
    </row>
    <row r="68" spans="1:8" s="49" customFormat="1">
      <c r="A68" s="73"/>
      <c r="B68" s="73"/>
      <c r="C68" s="78"/>
      <c r="D68" s="73"/>
      <c r="E68" s="73"/>
      <c r="F68" s="73"/>
      <c r="G68" s="73"/>
      <c r="H68" s="73"/>
    </row>
    <row r="69" spans="1:8" s="49" customFormat="1">
      <c r="A69" s="73"/>
      <c r="B69" s="73"/>
      <c r="C69" s="78"/>
      <c r="D69" s="73"/>
      <c r="E69" s="73"/>
      <c r="F69" s="73"/>
      <c r="G69" s="73"/>
      <c r="H69" s="73"/>
    </row>
    <row r="70" spans="1:8" s="49" customFormat="1">
      <c r="A70" s="73"/>
      <c r="B70" s="73"/>
      <c r="C70" s="78"/>
      <c r="D70" s="73"/>
      <c r="E70" s="73"/>
      <c r="F70" s="73"/>
      <c r="G70" s="73"/>
      <c r="H70" s="73"/>
    </row>
    <row r="71" spans="1:8" s="49" customFormat="1">
      <c r="A71" s="73"/>
      <c r="B71" s="73"/>
      <c r="C71" s="78"/>
      <c r="D71" s="73"/>
      <c r="E71" s="73"/>
      <c r="F71" s="73"/>
      <c r="G71" s="73"/>
      <c r="H71" s="73"/>
    </row>
    <row r="72" spans="1:8" s="24" customFormat="1">
      <c r="A72" s="73"/>
      <c r="B72" s="73"/>
      <c r="C72" s="78"/>
      <c r="D72" s="73"/>
      <c r="E72" s="73"/>
      <c r="F72" s="73"/>
      <c r="G72" s="73"/>
      <c r="H72" s="73"/>
    </row>
    <row r="73" spans="1:8" s="25" customFormat="1">
      <c r="A73" s="43"/>
      <c r="B73" s="43"/>
      <c r="C73" s="86"/>
      <c r="D73" s="43"/>
      <c r="E73" s="43"/>
      <c r="F73" s="43"/>
      <c r="G73" s="43"/>
      <c r="H73" s="43"/>
    </row>
    <row r="74" spans="1:8" s="25" customFormat="1">
      <c r="A74" s="43"/>
      <c r="B74" s="43"/>
      <c r="C74" s="86"/>
      <c r="D74" s="43"/>
      <c r="E74" s="43"/>
      <c r="F74" s="43"/>
      <c r="G74" s="43"/>
      <c r="H74" s="43"/>
    </row>
    <row r="75" spans="1:8" s="25" customFormat="1">
      <c r="A75" s="43"/>
      <c r="B75" s="43"/>
      <c r="C75" s="86"/>
      <c r="D75" s="43"/>
      <c r="E75" s="43"/>
      <c r="F75" s="43"/>
      <c r="G75" s="43"/>
      <c r="H75" s="43"/>
    </row>
    <row r="76" spans="1:8" s="25" customFormat="1">
      <c r="A76" s="43"/>
      <c r="B76" s="43"/>
      <c r="C76" s="86"/>
      <c r="D76" s="43"/>
      <c r="E76" s="43"/>
      <c r="F76" s="43"/>
      <c r="G76" s="43"/>
      <c r="H76" s="43"/>
    </row>
    <row r="77" spans="1:8" s="25" customFormat="1">
      <c r="A77" s="43"/>
      <c r="B77" s="43"/>
      <c r="C77" s="86"/>
      <c r="D77" s="43"/>
      <c r="E77" s="43"/>
      <c r="F77" s="43"/>
      <c r="G77" s="43"/>
      <c r="H77" s="43"/>
    </row>
    <row r="78" spans="1:8" s="25" customFormat="1">
      <c r="A78" s="43"/>
      <c r="B78" s="43"/>
      <c r="C78" s="86"/>
      <c r="D78" s="43"/>
      <c r="E78" s="43"/>
      <c r="F78" s="43"/>
      <c r="G78" s="43"/>
      <c r="H78" s="43"/>
    </row>
    <row r="79" spans="1:8" s="25" customFormat="1">
      <c r="A79" s="43"/>
      <c r="B79" s="43"/>
      <c r="C79" s="86"/>
      <c r="D79" s="43"/>
      <c r="E79" s="43"/>
      <c r="F79" s="43"/>
      <c r="G79" s="43"/>
      <c r="H79" s="43"/>
    </row>
    <row r="80" spans="1:8" s="25" customFormat="1">
      <c r="A80" s="43"/>
      <c r="B80" s="43"/>
      <c r="C80" s="86"/>
      <c r="D80" s="43"/>
      <c r="E80" s="43"/>
      <c r="F80" s="43"/>
      <c r="G80" s="43"/>
      <c r="H80" s="43"/>
    </row>
    <row r="81" spans="1:8" s="25" customFormat="1">
      <c r="A81" s="43"/>
      <c r="B81" s="43"/>
      <c r="C81" s="86"/>
      <c r="D81" s="43"/>
      <c r="E81" s="43"/>
      <c r="F81" s="43"/>
      <c r="G81" s="43"/>
      <c r="H81" s="43"/>
    </row>
    <row r="82" spans="1:8" s="25" customFormat="1">
      <c r="A82" s="43"/>
      <c r="B82" s="43"/>
      <c r="C82" s="86"/>
      <c r="D82" s="43"/>
      <c r="E82" s="43"/>
      <c r="F82" s="43"/>
      <c r="G82" s="43"/>
      <c r="H82" s="43"/>
    </row>
    <row r="83" spans="1:8" s="25" customFormat="1">
      <c r="A83" s="43"/>
      <c r="B83" s="43"/>
      <c r="C83" s="86"/>
      <c r="D83" s="43"/>
      <c r="E83" s="43"/>
      <c r="F83" s="43"/>
      <c r="G83" s="43"/>
      <c r="H83" s="43"/>
    </row>
    <row r="84" spans="1:8" s="25" customFormat="1">
      <c r="A84" s="43"/>
      <c r="B84" s="43"/>
      <c r="C84" s="86"/>
      <c r="D84" s="43"/>
      <c r="E84" s="43"/>
      <c r="F84" s="43"/>
      <c r="G84" s="43"/>
      <c r="H84" s="43"/>
    </row>
    <row r="85" spans="1:8" s="25" customFormat="1">
      <c r="A85" s="43"/>
      <c r="B85" s="43"/>
      <c r="C85" s="86"/>
      <c r="D85" s="43"/>
      <c r="E85" s="43"/>
      <c r="F85" s="43"/>
      <c r="G85" s="43"/>
      <c r="H85" s="43"/>
    </row>
    <row r="86" spans="1:8" s="25" customFormat="1">
      <c r="A86" s="43"/>
      <c r="B86" s="43"/>
      <c r="C86" s="86"/>
      <c r="D86" s="43"/>
      <c r="E86" s="43"/>
      <c r="F86" s="43"/>
      <c r="G86" s="43"/>
      <c r="H86" s="43"/>
    </row>
    <row r="87" spans="1:8" s="25" customFormat="1">
      <c r="A87" s="43"/>
      <c r="B87" s="43"/>
      <c r="C87" s="86"/>
      <c r="D87" s="43"/>
      <c r="E87" s="43"/>
      <c r="F87" s="43"/>
      <c r="G87" s="43"/>
      <c r="H87" s="43"/>
    </row>
    <row r="88" spans="1:8" s="25" customFormat="1">
      <c r="A88" s="43"/>
      <c r="B88" s="43"/>
      <c r="C88" s="86"/>
      <c r="D88" s="43"/>
      <c r="E88" s="43"/>
      <c r="F88" s="43"/>
      <c r="G88" s="43"/>
      <c r="H88" s="43"/>
    </row>
    <row r="89" spans="1:8" s="25" customFormat="1">
      <c r="A89" s="43"/>
      <c r="B89" s="43"/>
      <c r="C89" s="86"/>
      <c r="D89" s="43"/>
      <c r="E89" s="43"/>
      <c r="F89" s="43"/>
      <c r="G89" s="43"/>
      <c r="H89" s="43"/>
    </row>
    <row r="90" spans="1:8" s="25" customFormat="1">
      <c r="A90" s="43"/>
      <c r="B90" s="43"/>
      <c r="C90" s="86"/>
      <c r="D90" s="43"/>
      <c r="E90" s="43"/>
      <c r="F90" s="43"/>
      <c r="G90" s="43"/>
      <c r="H90" s="43"/>
    </row>
    <row r="91" spans="1:8" s="25" customFormat="1">
      <c r="A91" s="43"/>
      <c r="B91" s="43"/>
      <c r="C91" s="86"/>
      <c r="D91" s="43"/>
      <c r="E91" s="43"/>
      <c r="F91" s="43"/>
      <c r="G91" s="43"/>
      <c r="H91" s="43"/>
    </row>
    <row r="92" spans="1:8" s="25" customFormat="1">
      <c r="A92" s="43"/>
      <c r="B92" s="43"/>
      <c r="C92" s="86"/>
      <c r="D92" s="43"/>
      <c r="E92" s="43"/>
      <c r="F92" s="43"/>
      <c r="G92" s="43"/>
      <c r="H92" s="43"/>
    </row>
    <row r="93" spans="1:8" s="25" customFormat="1">
      <c r="A93" s="43"/>
      <c r="B93" s="43"/>
      <c r="C93" s="86"/>
      <c r="D93" s="43"/>
      <c r="E93" s="43"/>
      <c r="F93" s="43"/>
      <c r="G93" s="43"/>
      <c r="H93" s="43"/>
    </row>
    <row r="94" spans="1:8" s="25" customFormat="1">
      <c r="A94" s="43"/>
      <c r="B94" s="43"/>
      <c r="C94" s="86"/>
      <c r="D94" s="43"/>
      <c r="E94" s="43"/>
      <c r="F94" s="43"/>
      <c r="G94" s="43"/>
      <c r="H94" s="43"/>
    </row>
    <row r="95" spans="1:8" s="25" customFormat="1">
      <c r="A95" s="43"/>
      <c r="B95" s="43"/>
      <c r="C95" s="86"/>
      <c r="D95" s="43"/>
      <c r="E95" s="43"/>
      <c r="F95" s="43"/>
      <c r="G95" s="43"/>
      <c r="H95" s="43"/>
    </row>
    <row r="96" spans="1:8" s="25" customFormat="1">
      <c r="A96" s="43"/>
      <c r="B96" s="43"/>
      <c r="C96" s="86"/>
      <c r="D96" s="43"/>
      <c r="E96" s="43"/>
      <c r="F96" s="43"/>
      <c r="G96" s="43"/>
      <c r="H96" s="43"/>
    </row>
    <row r="97" spans="1:8" s="25" customFormat="1">
      <c r="A97" s="43"/>
      <c r="B97" s="43"/>
      <c r="C97" s="86"/>
      <c r="D97" s="43"/>
      <c r="E97" s="43"/>
      <c r="F97" s="43"/>
      <c r="G97" s="43"/>
      <c r="H97" s="43"/>
    </row>
    <row r="98" spans="1:8" s="25" customFormat="1">
      <c r="A98" s="43"/>
      <c r="B98" s="43"/>
      <c r="C98" s="86"/>
      <c r="D98" s="43"/>
      <c r="E98" s="43"/>
      <c r="F98" s="43"/>
      <c r="G98" s="43"/>
      <c r="H98" s="43"/>
    </row>
    <row r="99" spans="1:8" s="25" customFormat="1">
      <c r="A99" s="43"/>
      <c r="B99" s="43"/>
      <c r="C99" s="86"/>
      <c r="D99" s="43"/>
      <c r="E99" s="43"/>
      <c r="F99" s="43"/>
      <c r="G99" s="43"/>
      <c r="H99" s="43"/>
    </row>
    <row r="100" spans="1:8" s="25" customFormat="1">
      <c r="A100" s="43"/>
      <c r="B100" s="43"/>
      <c r="C100" s="86"/>
      <c r="D100" s="43"/>
      <c r="E100" s="43"/>
      <c r="F100" s="43"/>
      <c r="G100" s="43"/>
      <c r="H100" s="43"/>
    </row>
    <row r="101" spans="1:8" s="25" customFormat="1">
      <c r="A101" s="43"/>
      <c r="B101" s="43"/>
      <c r="C101" s="86"/>
      <c r="D101" s="43"/>
      <c r="E101" s="43"/>
      <c r="F101" s="43"/>
      <c r="G101" s="43"/>
      <c r="H101" s="43"/>
    </row>
    <row r="102" spans="1:8" s="25" customFormat="1">
      <c r="A102" s="43"/>
      <c r="B102" s="43"/>
      <c r="C102" s="86"/>
      <c r="D102" s="43"/>
      <c r="E102" s="43"/>
      <c r="F102" s="43"/>
      <c r="G102" s="43"/>
      <c r="H102" s="43"/>
    </row>
    <row r="103" spans="1:8" s="25" customFormat="1">
      <c r="A103" s="43"/>
      <c r="B103" s="43"/>
      <c r="C103" s="86"/>
      <c r="D103" s="43"/>
      <c r="E103" s="43"/>
      <c r="F103" s="43"/>
      <c r="G103" s="43"/>
      <c r="H103" s="43"/>
    </row>
    <row r="104" spans="1:8" s="25" customFormat="1">
      <c r="A104" s="43"/>
      <c r="B104" s="43"/>
      <c r="C104" s="86"/>
      <c r="D104" s="43"/>
      <c r="E104" s="43"/>
      <c r="F104" s="43"/>
      <c r="G104" s="43"/>
      <c r="H104" s="43"/>
    </row>
    <row r="105" spans="1:8" s="25" customFormat="1">
      <c r="A105" s="43"/>
      <c r="B105" s="43"/>
      <c r="C105" s="86"/>
      <c r="D105" s="43"/>
      <c r="E105" s="43"/>
      <c r="F105" s="43"/>
      <c r="G105" s="43"/>
      <c r="H105" s="43"/>
    </row>
    <row r="106" spans="1:8" s="25" customFormat="1">
      <c r="A106" s="43"/>
      <c r="B106" s="43"/>
      <c r="C106" s="86"/>
      <c r="D106" s="43"/>
      <c r="E106" s="43"/>
      <c r="F106" s="43"/>
      <c r="G106" s="43"/>
      <c r="H106" s="43"/>
    </row>
    <row r="107" spans="1:8" s="25" customFormat="1">
      <c r="A107" s="43"/>
      <c r="B107" s="43"/>
      <c r="C107" s="86"/>
      <c r="D107" s="43"/>
      <c r="E107" s="43"/>
      <c r="F107" s="43"/>
      <c r="G107" s="43"/>
      <c r="H107" s="43"/>
    </row>
    <row r="108" spans="1:8" s="25" customFormat="1">
      <c r="A108" s="43"/>
      <c r="B108" s="43"/>
      <c r="C108" s="86"/>
      <c r="D108" s="43"/>
      <c r="E108" s="43"/>
      <c r="F108" s="43"/>
      <c r="G108" s="43"/>
      <c r="H108" s="43"/>
    </row>
    <row r="109" spans="1:8" s="25" customFormat="1">
      <c r="A109" s="43"/>
      <c r="B109" s="43"/>
      <c r="C109" s="86"/>
      <c r="D109" s="43"/>
      <c r="E109" s="43"/>
      <c r="F109" s="43"/>
      <c r="G109" s="43"/>
      <c r="H109" s="43"/>
    </row>
    <row r="110" spans="1:8" s="25" customFormat="1">
      <c r="A110" s="43"/>
      <c r="B110" s="43"/>
      <c r="C110" s="86"/>
      <c r="D110" s="43"/>
      <c r="E110" s="43"/>
      <c r="F110" s="43"/>
      <c r="G110" s="43"/>
      <c r="H110" s="43"/>
    </row>
    <row r="111" spans="1:8" s="25" customFormat="1">
      <c r="A111" s="43"/>
      <c r="B111" s="43"/>
      <c r="C111" s="86"/>
      <c r="D111" s="43"/>
      <c r="E111" s="43"/>
      <c r="F111" s="43"/>
      <c r="G111" s="43"/>
      <c r="H111" s="43"/>
    </row>
    <row r="112" spans="1:8" s="25" customFormat="1">
      <c r="A112" s="43"/>
      <c r="B112" s="43"/>
      <c r="C112" s="86"/>
      <c r="D112" s="43"/>
      <c r="E112" s="43"/>
      <c r="F112" s="43"/>
      <c r="G112" s="43"/>
      <c r="H112" s="43"/>
    </row>
    <row r="113" spans="1:8" s="25" customFormat="1">
      <c r="A113" s="43"/>
      <c r="B113" s="43"/>
      <c r="C113" s="86"/>
      <c r="D113" s="43"/>
      <c r="E113" s="43"/>
      <c r="F113" s="43"/>
      <c r="G113" s="43"/>
      <c r="H113" s="43"/>
    </row>
    <row r="114" spans="1:8" s="25" customFormat="1">
      <c r="A114" s="43"/>
      <c r="B114" s="43"/>
      <c r="C114" s="86"/>
      <c r="D114" s="43"/>
      <c r="E114" s="43"/>
      <c r="F114" s="43"/>
      <c r="G114" s="43"/>
      <c r="H114" s="43"/>
    </row>
    <row r="115" spans="1:8" s="25" customFormat="1">
      <c r="A115" s="43"/>
      <c r="B115" s="43"/>
      <c r="C115" s="86"/>
      <c r="D115" s="43"/>
      <c r="E115" s="43"/>
      <c r="F115" s="43"/>
      <c r="G115" s="43"/>
      <c r="H115" s="43"/>
    </row>
    <row r="116" spans="1:8" s="25" customFormat="1">
      <c r="A116" s="43"/>
      <c r="B116" s="43"/>
      <c r="C116" s="86"/>
      <c r="D116" s="43"/>
      <c r="E116" s="43"/>
      <c r="F116" s="43"/>
      <c r="G116" s="43"/>
      <c r="H116" s="43"/>
    </row>
    <row r="117" spans="1:8" s="25" customFormat="1">
      <c r="A117" s="43"/>
      <c r="B117" s="43"/>
      <c r="C117" s="86"/>
      <c r="D117" s="43"/>
      <c r="E117" s="43"/>
      <c r="F117" s="43"/>
      <c r="G117" s="43"/>
      <c r="H117" s="43"/>
    </row>
    <row r="118" spans="1:8" s="25" customFormat="1">
      <c r="A118" s="43"/>
      <c r="B118" s="43"/>
      <c r="C118" s="86"/>
      <c r="D118" s="43"/>
      <c r="E118" s="43"/>
      <c r="F118" s="43"/>
      <c r="G118" s="43"/>
      <c r="H118" s="43"/>
    </row>
    <row r="119" spans="1:8" s="25" customFormat="1">
      <c r="A119" s="43"/>
      <c r="B119" s="43"/>
      <c r="C119" s="86"/>
      <c r="D119" s="43"/>
      <c r="E119" s="43"/>
      <c r="F119" s="43"/>
      <c r="G119" s="43"/>
      <c r="H119" s="43"/>
    </row>
    <row r="120" spans="1:8" s="25" customFormat="1">
      <c r="A120" s="43"/>
      <c r="B120" s="43"/>
      <c r="C120" s="86"/>
      <c r="D120" s="43"/>
      <c r="E120" s="43"/>
      <c r="F120" s="43"/>
      <c r="G120" s="43"/>
      <c r="H120" s="43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95"/>
  <sheetViews>
    <sheetView showZeros="0" topLeftCell="A2" workbookViewId="0">
      <selection activeCell="E7" sqref="E7"/>
    </sheetView>
  </sheetViews>
  <sheetFormatPr defaultColWidth="9" defaultRowHeight="18.75"/>
  <cols>
    <col min="1" max="1" width="6.75" style="73" customWidth="1"/>
    <col min="2" max="2" width="34" style="43" customWidth="1"/>
    <col min="3" max="3" width="16.875" style="78" customWidth="1"/>
    <col min="4" max="4" width="15.375" style="43" customWidth="1"/>
    <col min="5" max="5" width="27.875" style="43" customWidth="1"/>
    <col min="6" max="16384" width="9" style="43"/>
  </cols>
  <sheetData>
    <row r="1" spans="1:8" s="34" customFormat="1" ht="54" customHeight="1">
      <c r="A1" s="227" t="s">
        <v>375</v>
      </c>
      <c r="B1" s="227"/>
      <c r="C1" s="229"/>
      <c r="D1" s="227"/>
      <c r="E1" s="227"/>
      <c r="F1" s="85"/>
    </row>
    <row r="2" spans="1:8">
      <c r="A2" s="87" t="s">
        <v>492</v>
      </c>
      <c r="E2" s="88" t="s">
        <v>76</v>
      </c>
    </row>
    <row r="3" spans="1:8" s="73" customFormat="1" ht="42.95" customHeight="1">
      <c r="A3" s="82" t="s">
        <v>318</v>
      </c>
      <c r="B3" s="82" t="s">
        <v>377</v>
      </c>
      <c r="C3" s="39" t="s">
        <v>320</v>
      </c>
      <c r="D3" s="82" t="s">
        <v>77</v>
      </c>
      <c r="E3" s="82" t="s">
        <v>78</v>
      </c>
    </row>
    <row r="4" spans="1:8" s="73" customFormat="1" ht="42.95" customHeight="1">
      <c r="A4" s="230" t="s">
        <v>378</v>
      </c>
      <c r="B4" s="230"/>
      <c r="C4" s="83">
        <f>SUM(C5:C8)</f>
        <v>316.82</v>
      </c>
      <c r="D4" s="82"/>
      <c r="E4" s="82"/>
    </row>
    <row r="5" spans="1:8" s="73" customFormat="1" ht="42.95" customHeight="1">
      <c r="A5" s="82">
        <v>1</v>
      </c>
      <c r="B5" s="82" t="s">
        <v>398</v>
      </c>
      <c r="C5" s="83">
        <v>52.5</v>
      </c>
      <c r="D5" s="15">
        <v>2010302</v>
      </c>
      <c r="E5" s="15" t="s">
        <v>389</v>
      </c>
    </row>
    <row r="6" spans="1:8" s="24" customFormat="1" ht="72.95" customHeight="1">
      <c r="A6" s="82">
        <v>2</v>
      </c>
      <c r="B6" s="60" t="s">
        <v>493</v>
      </c>
      <c r="C6" s="39">
        <v>44</v>
      </c>
      <c r="D6" s="42">
        <v>2240199</v>
      </c>
      <c r="E6" s="42" t="s">
        <v>494</v>
      </c>
      <c r="F6" s="73"/>
      <c r="G6" s="73"/>
    </row>
    <row r="7" spans="1:8" s="24" customFormat="1" ht="342.95" customHeight="1">
      <c r="A7" s="82">
        <v>3</v>
      </c>
      <c r="B7" s="15" t="s">
        <v>495</v>
      </c>
      <c r="C7" s="33">
        <v>200</v>
      </c>
      <c r="D7" s="42">
        <v>2240199</v>
      </c>
      <c r="E7" s="42" t="s">
        <v>494</v>
      </c>
      <c r="F7" s="73"/>
      <c r="G7" s="73"/>
    </row>
    <row r="8" spans="1:8" s="49" customFormat="1" ht="87" customHeight="1">
      <c r="A8" s="82">
        <v>4</v>
      </c>
      <c r="B8" s="15" t="s">
        <v>496</v>
      </c>
      <c r="C8" s="39">
        <v>20.32</v>
      </c>
      <c r="D8" s="42">
        <v>2240199</v>
      </c>
      <c r="E8" s="42" t="s">
        <v>494</v>
      </c>
      <c r="F8" s="73"/>
      <c r="G8" s="73"/>
      <c r="H8" s="73"/>
    </row>
    <row r="9" spans="1:8" s="49" customFormat="1">
      <c r="A9" s="73"/>
      <c r="B9" s="73"/>
      <c r="C9" s="78"/>
      <c r="D9" s="73"/>
      <c r="E9" s="73"/>
      <c r="F9" s="73"/>
      <c r="G9" s="73"/>
      <c r="H9" s="73"/>
    </row>
    <row r="10" spans="1:8" s="49" customFormat="1">
      <c r="A10" s="73"/>
      <c r="B10" s="73"/>
      <c r="C10" s="78"/>
      <c r="D10" s="73"/>
      <c r="E10" s="73"/>
      <c r="F10" s="73"/>
      <c r="G10" s="73"/>
      <c r="H10" s="73"/>
    </row>
    <row r="11" spans="1:8" s="49" customFormat="1">
      <c r="A11" s="73"/>
      <c r="B11" s="73"/>
      <c r="C11" s="78"/>
      <c r="D11" s="73"/>
      <c r="E11" s="73"/>
      <c r="F11" s="73"/>
      <c r="G11" s="73"/>
      <c r="H11" s="73"/>
    </row>
    <row r="12" spans="1:8" s="49" customFormat="1">
      <c r="A12" s="73"/>
      <c r="B12" s="73"/>
      <c r="C12" s="78"/>
      <c r="D12" s="73"/>
      <c r="E12" s="73"/>
      <c r="F12" s="73"/>
      <c r="G12" s="73"/>
      <c r="H12" s="73"/>
    </row>
    <row r="13" spans="1:8" s="49" customFormat="1">
      <c r="A13" s="73"/>
      <c r="B13" s="73"/>
      <c r="C13" s="78"/>
      <c r="D13" s="73"/>
      <c r="E13" s="73"/>
      <c r="F13" s="73"/>
      <c r="G13" s="73"/>
      <c r="H13" s="73"/>
    </row>
    <row r="14" spans="1:8" s="49" customFormat="1">
      <c r="A14" s="73"/>
      <c r="B14" s="73"/>
      <c r="C14" s="78"/>
      <c r="D14" s="73"/>
      <c r="E14" s="73"/>
      <c r="F14" s="73"/>
      <c r="G14" s="73"/>
      <c r="H14" s="73"/>
    </row>
    <row r="15" spans="1:8" s="49" customFormat="1">
      <c r="A15" s="73"/>
      <c r="B15" s="73"/>
      <c r="C15" s="78"/>
      <c r="D15" s="73"/>
      <c r="E15" s="73"/>
      <c r="F15" s="73"/>
      <c r="G15" s="73"/>
      <c r="H15" s="73"/>
    </row>
    <row r="16" spans="1:8" s="49" customFormat="1">
      <c r="A16" s="73"/>
      <c r="B16" s="73"/>
      <c r="C16" s="78"/>
      <c r="D16" s="73"/>
      <c r="E16" s="73"/>
      <c r="F16" s="73"/>
      <c r="G16" s="73"/>
      <c r="H16" s="73"/>
    </row>
    <row r="17" spans="1:8" s="49" customFormat="1">
      <c r="A17" s="73"/>
      <c r="B17" s="73"/>
      <c r="C17" s="78"/>
      <c r="D17" s="73"/>
      <c r="E17" s="73"/>
      <c r="F17" s="73"/>
      <c r="G17" s="73"/>
      <c r="H17" s="73"/>
    </row>
    <row r="18" spans="1:8" s="49" customFormat="1">
      <c r="A18" s="73"/>
      <c r="B18" s="73"/>
      <c r="C18" s="78"/>
      <c r="D18" s="73"/>
      <c r="E18" s="73"/>
      <c r="F18" s="73"/>
      <c r="G18" s="73"/>
      <c r="H18" s="73"/>
    </row>
    <row r="19" spans="1:8" s="49" customFormat="1">
      <c r="A19" s="73"/>
      <c r="B19" s="73"/>
      <c r="C19" s="78"/>
      <c r="D19" s="73"/>
      <c r="E19" s="73"/>
      <c r="F19" s="73"/>
      <c r="G19" s="73"/>
      <c r="H19" s="73"/>
    </row>
    <row r="20" spans="1:8" s="49" customFormat="1">
      <c r="A20" s="73"/>
      <c r="B20" s="73"/>
      <c r="C20" s="78"/>
      <c r="D20" s="73"/>
      <c r="E20" s="73"/>
      <c r="F20" s="73"/>
      <c r="G20" s="73"/>
      <c r="H20" s="73"/>
    </row>
    <row r="21" spans="1:8" s="49" customFormat="1">
      <c r="A21" s="73"/>
      <c r="B21" s="73"/>
      <c r="C21" s="78"/>
      <c r="D21" s="73"/>
      <c r="E21" s="73"/>
      <c r="F21" s="73"/>
      <c r="G21" s="73"/>
      <c r="H21" s="73"/>
    </row>
    <row r="22" spans="1:8" s="49" customFormat="1">
      <c r="A22" s="73"/>
      <c r="B22" s="73"/>
      <c r="C22" s="78"/>
      <c r="D22" s="73"/>
      <c r="E22" s="73"/>
      <c r="F22" s="73"/>
      <c r="G22" s="73"/>
      <c r="H22" s="73"/>
    </row>
    <row r="23" spans="1:8" s="49" customFormat="1">
      <c r="A23" s="73"/>
      <c r="B23" s="73"/>
      <c r="C23" s="78"/>
      <c r="D23" s="73"/>
      <c r="E23" s="73"/>
      <c r="F23" s="73"/>
      <c r="G23" s="73"/>
      <c r="H23" s="73"/>
    </row>
    <row r="24" spans="1:8" s="49" customFormat="1">
      <c r="A24" s="73"/>
      <c r="B24" s="73"/>
      <c r="C24" s="78"/>
      <c r="D24" s="73"/>
      <c r="E24" s="73"/>
      <c r="F24" s="73"/>
      <c r="G24" s="73"/>
      <c r="H24" s="73"/>
    </row>
    <row r="25" spans="1:8" s="49" customFormat="1">
      <c r="A25" s="73"/>
      <c r="B25" s="73"/>
      <c r="C25" s="78"/>
      <c r="D25" s="73"/>
      <c r="E25" s="73"/>
      <c r="F25" s="73"/>
      <c r="G25" s="73"/>
      <c r="H25" s="73"/>
    </row>
    <row r="26" spans="1:8" s="49" customFormat="1">
      <c r="A26" s="73"/>
      <c r="B26" s="73"/>
      <c r="C26" s="78"/>
      <c r="D26" s="73"/>
      <c r="E26" s="73"/>
      <c r="F26" s="73"/>
      <c r="G26" s="73"/>
      <c r="H26" s="73"/>
    </row>
    <row r="27" spans="1:8" s="49" customFormat="1">
      <c r="A27" s="73"/>
      <c r="B27" s="73"/>
      <c r="C27" s="78"/>
      <c r="D27" s="73"/>
      <c r="E27" s="73"/>
      <c r="F27" s="73"/>
      <c r="G27" s="73"/>
      <c r="H27" s="73"/>
    </row>
    <row r="28" spans="1:8" s="49" customFormat="1">
      <c r="A28" s="73"/>
      <c r="B28" s="73"/>
      <c r="C28" s="78"/>
      <c r="D28" s="73"/>
      <c r="E28" s="73"/>
      <c r="F28" s="73"/>
      <c r="G28" s="73"/>
      <c r="H28" s="73"/>
    </row>
    <row r="29" spans="1:8" s="49" customFormat="1">
      <c r="A29" s="73"/>
      <c r="B29" s="73"/>
      <c r="C29" s="78"/>
      <c r="D29" s="73"/>
      <c r="E29" s="73"/>
      <c r="F29" s="73"/>
      <c r="G29" s="73"/>
      <c r="H29" s="73"/>
    </row>
    <row r="30" spans="1:8" s="49" customFormat="1">
      <c r="A30" s="73"/>
      <c r="B30" s="73"/>
      <c r="C30" s="78"/>
      <c r="D30" s="73"/>
      <c r="E30" s="73"/>
      <c r="F30" s="73"/>
      <c r="G30" s="73"/>
      <c r="H30" s="73"/>
    </row>
    <row r="31" spans="1:8" s="49" customFormat="1">
      <c r="A31" s="73"/>
      <c r="B31" s="73"/>
      <c r="C31" s="78"/>
      <c r="D31" s="73"/>
      <c r="E31" s="73"/>
      <c r="F31" s="73"/>
      <c r="G31" s="73"/>
      <c r="H31" s="73"/>
    </row>
    <row r="32" spans="1:8" s="49" customFormat="1">
      <c r="A32" s="73"/>
      <c r="B32" s="73"/>
      <c r="C32" s="78"/>
      <c r="D32" s="73"/>
      <c r="E32" s="73"/>
      <c r="F32" s="73"/>
      <c r="G32" s="73"/>
      <c r="H32" s="73"/>
    </row>
    <row r="33" spans="1:8" s="49" customFormat="1">
      <c r="A33" s="73"/>
      <c r="B33" s="73"/>
      <c r="C33" s="78"/>
      <c r="D33" s="73"/>
      <c r="E33" s="73"/>
      <c r="F33" s="73"/>
      <c r="G33" s="73"/>
      <c r="H33" s="73"/>
    </row>
    <row r="34" spans="1:8" s="49" customFormat="1">
      <c r="A34" s="73"/>
      <c r="B34" s="73"/>
      <c r="C34" s="78"/>
      <c r="D34" s="73"/>
      <c r="E34" s="73"/>
      <c r="F34" s="73"/>
      <c r="G34" s="73"/>
      <c r="H34" s="73"/>
    </row>
    <row r="35" spans="1:8" s="49" customFormat="1">
      <c r="A35" s="73"/>
      <c r="B35" s="73"/>
      <c r="C35" s="78"/>
      <c r="D35" s="73"/>
      <c r="E35" s="73"/>
      <c r="F35" s="73"/>
      <c r="G35" s="73"/>
      <c r="H35" s="73"/>
    </row>
    <row r="36" spans="1:8" s="49" customFormat="1">
      <c r="A36" s="73"/>
      <c r="B36" s="73"/>
      <c r="C36" s="78"/>
      <c r="D36" s="73"/>
      <c r="E36" s="73"/>
      <c r="F36" s="73"/>
      <c r="G36" s="73"/>
      <c r="H36" s="73"/>
    </row>
    <row r="37" spans="1:8" s="49" customFormat="1">
      <c r="A37" s="73"/>
      <c r="B37" s="73"/>
      <c r="C37" s="78"/>
      <c r="D37" s="73"/>
      <c r="E37" s="73"/>
      <c r="F37" s="73"/>
      <c r="G37" s="73"/>
      <c r="H37" s="73"/>
    </row>
    <row r="38" spans="1:8" s="49" customFormat="1">
      <c r="A38" s="73"/>
      <c r="B38" s="73"/>
      <c r="C38" s="78"/>
      <c r="D38" s="73"/>
      <c r="E38" s="73"/>
      <c r="F38" s="73"/>
      <c r="G38" s="73"/>
      <c r="H38" s="73"/>
    </row>
    <row r="39" spans="1:8" s="49" customFormat="1">
      <c r="A39" s="73"/>
      <c r="B39" s="73"/>
      <c r="C39" s="78"/>
      <c r="D39" s="73"/>
      <c r="E39" s="73"/>
      <c r="F39" s="73"/>
      <c r="G39" s="73"/>
      <c r="H39" s="73"/>
    </row>
    <row r="40" spans="1:8" s="49" customFormat="1">
      <c r="A40" s="73"/>
      <c r="B40" s="73"/>
      <c r="C40" s="78"/>
      <c r="D40" s="73"/>
      <c r="E40" s="73"/>
      <c r="F40" s="73"/>
      <c r="G40" s="73"/>
      <c r="H40" s="73"/>
    </row>
    <row r="41" spans="1:8" s="49" customFormat="1">
      <c r="A41" s="73"/>
      <c r="B41" s="73"/>
      <c r="C41" s="78"/>
      <c r="D41" s="73"/>
      <c r="E41" s="73"/>
      <c r="F41" s="73"/>
      <c r="G41" s="73"/>
      <c r="H41" s="73"/>
    </row>
    <row r="42" spans="1:8" s="49" customFormat="1">
      <c r="A42" s="73"/>
      <c r="B42" s="73"/>
      <c r="C42" s="78"/>
      <c r="D42" s="73"/>
      <c r="E42" s="73"/>
      <c r="F42" s="73"/>
      <c r="G42" s="73"/>
      <c r="H42" s="73"/>
    </row>
    <row r="43" spans="1:8" s="49" customFormat="1">
      <c r="A43" s="73"/>
      <c r="B43" s="73"/>
      <c r="C43" s="78"/>
      <c r="D43" s="73"/>
      <c r="E43" s="73"/>
      <c r="F43" s="73"/>
      <c r="G43" s="73"/>
      <c r="H43" s="73"/>
    </row>
    <row r="44" spans="1:8" s="49" customFormat="1">
      <c r="A44" s="73"/>
      <c r="B44" s="73"/>
      <c r="C44" s="78"/>
      <c r="D44" s="73"/>
      <c r="E44" s="73"/>
      <c r="F44" s="73"/>
      <c r="G44" s="73"/>
      <c r="H44" s="73"/>
    </row>
    <row r="45" spans="1:8" s="49" customFormat="1">
      <c r="A45" s="73"/>
      <c r="B45" s="73"/>
      <c r="C45" s="78"/>
      <c r="D45" s="73"/>
      <c r="E45" s="73"/>
      <c r="F45" s="73"/>
      <c r="G45" s="73"/>
      <c r="H45" s="73"/>
    </row>
    <row r="46" spans="1:8" s="49" customFormat="1">
      <c r="A46" s="73"/>
      <c r="B46" s="73"/>
      <c r="C46" s="78"/>
      <c r="D46" s="73"/>
      <c r="E46" s="73"/>
      <c r="F46" s="73"/>
      <c r="G46" s="73"/>
      <c r="H46" s="73"/>
    </row>
    <row r="47" spans="1:8" s="24" customFormat="1">
      <c r="A47" s="73"/>
      <c r="B47" s="73"/>
      <c r="C47" s="78"/>
      <c r="D47" s="73"/>
      <c r="E47" s="73"/>
      <c r="F47" s="73"/>
      <c r="G47" s="73"/>
      <c r="H47" s="73"/>
    </row>
    <row r="48" spans="1:8" s="49" customFormat="1">
      <c r="A48" s="73"/>
      <c r="B48" s="73"/>
      <c r="C48" s="78"/>
      <c r="D48" s="73"/>
      <c r="E48" s="73"/>
      <c r="F48" s="73"/>
      <c r="G48" s="73"/>
      <c r="H48" s="73"/>
    </row>
    <row r="49" spans="1:8" s="49" customFormat="1">
      <c r="A49" s="73"/>
      <c r="B49" s="73"/>
      <c r="C49" s="78"/>
      <c r="D49" s="73"/>
      <c r="E49" s="73"/>
      <c r="F49" s="73"/>
      <c r="G49" s="73"/>
      <c r="H49" s="73"/>
    </row>
    <row r="50" spans="1:8" s="49" customFormat="1">
      <c r="A50" s="73"/>
      <c r="B50" s="73"/>
      <c r="C50" s="78"/>
      <c r="D50" s="73"/>
      <c r="E50" s="73"/>
      <c r="F50" s="73"/>
      <c r="G50" s="73"/>
      <c r="H50" s="73"/>
    </row>
    <row r="51" spans="1:8" s="49" customFormat="1">
      <c r="A51" s="73"/>
      <c r="B51" s="73"/>
      <c r="C51" s="78"/>
      <c r="D51" s="73"/>
      <c r="E51" s="73"/>
      <c r="F51" s="73"/>
      <c r="G51" s="73"/>
      <c r="H51" s="73"/>
    </row>
    <row r="52" spans="1:8" s="49" customFormat="1">
      <c r="A52" s="73"/>
      <c r="B52" s="73"/>
      <c r="C52" s="78"/>
      <c r="D52" s="73"/>
      <c r="E52" s="73"/>
      <c r="F52" s="73"/>
      <c r="G52" s="73"/>
      <c r="H52" s="73"/>
    </row>
    <row r="53" spans="1:8" s="49" customFormat="1">
      <c r="A53" s="73"/>
      <c r="B53" s="73"/>
      <c r="C53" s="78"/>
      <c r="D53" s="73"/>
      <c r="E53" s="73"/>
      <c r="F53" s="73"/>
      <c r="G53" s="73"/>
      <c r="H53" s="73"/>
    </row>
    <row r="54" spans="1:8" s="49" customFormat="1">
      <c r="A54" s="73"/>
      <c r="B54" s="73"/>
      <c r="C54" s="78"/>
      <c r="D54" s="73"/>
      <c r="E54" s="73"/>
      <c r="F54" s="73"/>
      <c r="G54" s="73"/>
      <c r="H54" s="73"/>
    </row>
    <row r="55" spans="1:8" s="49" customFormat="1">
      <c r="A55" s="73"/>
      <c r="B55" s="73"/>
      <c r="C55" s="78"/>
      <c r="D55" s="73"/>
      <c r="E55" s="73"/>
      <c r="F55" s="73"/>
      <c r="G55" s="73"/>
      <c r="H55" s="73"/>
    </row>
    <row r="56" spans="1:8" s="49" customFormat="1">
      <c r="A56" s="73"/>
      <c r="B56" s="73"/>
      <c r="C56" s="78"/>
      <c r="D56" s="73"/>
      <c r="E56" s="73"/>
      <c r="F56" s="73"/>
      <c r="G56" s="73"/>
      <c r="H56" s="73"/>
    </row>
    <row r="57" spans="1:8" s="49" customFormat="1">
      <c r="A57" s="73"/>
      <c r="B57" s="73"/>
      <c r="C57" s="78"/>
      <c r="D57" s="73"/>
      <c r="E57" s="73"/>
      <c r="F57" s="73"/>
      <c r="G57" s="73"/>
      <c r="H57" s="73"/>
    </row>
    <row r="58" spans="1:8" s="49" customFormat="1">
      <c r="A58" s="73"/>
      <c r="B58" s="73"/>
      <c r="C58" s="78"/>
      <c r="D58" s="73"/>
      <c r="E58" s="73"/>
      <c r="F58" s="73"/>
      <c r="G58" s="73"/>
      <c r="H58" s="73"/>
    </row>
    <row r="59" spans="1:8" s="49" customFormat="1">
      <c r="A59" s="73"/>
      <c r="B59" s="73"/>
      <c r="C59" s="78"/>
      <c r="D59" s="73"/>
      <c r="E59" s="73"/>
      <c r="F59" s="73"/>
      <c r="G59" s="73"/>
      <c r="H59" s="73"/>
    </row>
    <row r="60" spans="1:8" s="49" customFormat="1">
      <c r="A60" s="73"/>
      <c r="B60" s="73"/>
      <c r="C60" s="78"/>
      <c r="D60" s="73"/>
      <c r="E60" s="73"/>
      <c r="F60" s="73"/>
      <c r="G60" s="73"/>
      <c r="H60" s="73"/>
    </row>
    <row r="61" spans="1:8" s="49" customFormat="1">
      <c r="A61" s="73"/>
      <c r="B61" s="73"/>
      <c r="C61" s="78"/>
      <c r="D61" s="73"/>
      <c r="E61" s="73"/>
      <c r="F61" s="73"/>
      <c r="G61" s="73"/>
      <c r="H61" s="73"/>
    </row>
    <row r="62" spans="1:8" s="49" customFormat="1">
      <c r="A62" s="73"/>
      <c r="B62" s="73"/>
      <c r="C62" s="78"/>
      <c r="D62" s="73"/>
      <c r="E62" s="73"/>
      <c r="F62" s="73"/>
      <c r="G62" s="73"/>
      <c r="H62" s="73"/>
    </row>
    <row r="63" spans="1:8" s="49" customFormat="1">
      <c r="A63" s="73"/>
      <c r="B63" s="73"/>
      <c r="C63" s="78"/>
      <c r="D63" s="73"/>
      <c r="E63" s="73"/>
      <c r="F63" s="73"/>
      <c r="G63" s="73"/>
      <c r="H63" s="73"/>
    </row>
    <row r="64" spans="1:8" s="49" customFormat="1">
      <c r="A64" s="73"/>
      <c r="B64" s="73"/>
      <c r="C64" s="78"/>
      <c r="D64" s="73"/>
      <c r="E64" s="73"/>
      <c r="F64" s="73"/>
      <c r="G64" s="73"/>
      <c r="H64" s="73"/>
    </row>
    <row r="65" spans="1:8" s="49" customFormat="1">
      <c r="A65" s="73"/>
      <c r="B65" s="73"/>
      <c r="C65" s="78"/>
      <c r="D65" s="73"/>
      <c r="E65" s="73"/>
      <c r="F65" s="73"/>
      <c r="G65" s="73"/>
      <c r="H65" s="73"/>
    </row>
    <row r="66" spans="1:8" s="49" customFormat="1">
      <c r="A66" s="73"/>
      <c r="B66" s="73"/>
      <c r="C66" s="78"/>
      <c r="D66" s="73"/>
      <c r="E66" s="73"/>
      <c r="F66" s="73"/>
      <c r="G66" s="73"/>
      <c r="H66" s="73"/>
    </row>
    <row r="67" spans="1:8" s="49" customFormat="1">
      <c r="A67" s="73"/>
      <c r="B67" s="73"/>
      <c r="C67" s="78"/>
      <c r="D67" s="73"/>
      <c r="E67" s="73"/>
      <c r="F67" s="73"/>
      <c r="G67" s="73"/>
      <c r="H67" s="73"/>
    </row>
    <row r="68" spans="1:8" s="49" customFormat="1">
      <c r="A68" s="73"/>
      <c r="B68" s="73"/>
      <c r="C68" s="78"/>
      <c r="D68" s="73"/>
      <c r="E68" s="73"/>
      <c r="F68" s="73"/>
      <c r="G68" s="73"/>
      <c r="H68" s="73"/>
    </row>
    <row r="69" spans="1:8" s="49" customFormat="1">
      <c r="A69" s="73"/>
      <c r="B69" s="73"/>
      <c r="C69" s="78"/>
      <c r="D69" s="73"/>
      <c r="E69" s="73"/>
      <c r="F69" s="73"/>
      <c r="G69" s="73"/>
      <c r="H69" s="73"/>
    </row>
    <row r="70" spans="1:8" s="49" customFormat="1">
      <c r="A70" s="73"/>
      <c r="B70" s="73"/>
      <c r="C70" s="78"/>
      <c r="D70" s="73"/>
      <c r="E70" s="73"/>
      <c r="F70" s="73"/>
      <c r="G70" s="73"/>
      <c r="H70" s="73"/>
    </row>
    <row r="71" spans="1:8" s="49" customFormat="1">
      <c r="A71" s="73"/>
      <c r="B71" s="73"/>
      <c r="C71" s="78"/>
      <c r="D71" s="73"/>
      <c r="E71" s="73"/>
      <c r="F71" s="73"/>
      <c r="G71" s="73"/>
      <c r="H71" s="73"/>
    </row>
    <row r="72" spans="1:8" s="49" customFormat="1">
      <c r="A72" s="73"/>
      <c r="B72" s="73"/>
      <c r="C72" s="78"/>
      <c r="D72" s="73"/>
      <c r="E72" s="73"/>
      <c r="F72" s="73"/>
      <c r="G72" s="73"/>
      <c r="H72" s="73"/>
    </row>
    <row r="73" spans="1:8" s="25" customFormat="1">
      <c r="A73" s="73"/>
      <c r="B73" s="43"/>
      <c r="C73" s="78"/>
      <c r="D73" s="43"/>
      <c r="E73" s="43"/>
      <c r="F73" s="43"/>
      <c r="G73" s="43"/>
      <c r="H73" s="43"/>
    </row>
    <row r="74" spans="1:8" s="25" customFormat="1">
      <c r="A74" s="73"/>
      <c r="B74" s="43"/>
      <c r="C74" s="78"/>
      <c r="D74" s="43"/>
      <c r="E74" s="43"/>
      <c r="F74" s="43"/>
      <c r="G74" s="43"/>
      <c r="H74" s="43"/>
    </row>
    <row r="75" spans="1:8" s="25" customFormat="1">
      <c r="A75" s="73"/>
      <c r="B75" s="43"/>
      <c r="C75" s="78"/>
      <c r="D75" s="43"/>
      <c r="E75" s="43"/>
      <c r="F75" s="43"/>
      <c r="G75" s="43"/>
      <c r="H75" s="43"/>
    </row>
    <row r="76" spans="1:8" s="25" customFormat="1">
      <c r="A76" s="73"/>
      <c r="B76" s="43"/>
      <c r="C76" s="78"/>
      <c r="D76" s="43"/>
      <c r="E76" s="43"/>
      <c r="F76" s="43"/>
      <c r="G76" s="43"/>
      <c r="H76" s="43"/>
    </row>
    <row r="77" spans="1:8" s="25" customFormat="1">
      <c r="A77" s="73"/>
      <c r="B77" s="43"/>
      <c r="C77" s="78"/>
      <c r="D77" s="43"/>
      <c r="E77" s="43"/>
      <c r="F77" s="43"/>
      <c r="G77" s="43"/>
      <c r="H77" s="43"/>
    </row>
    <row r="78" spans="1:8" s="25" customFormat="1">
      <c r="A78" s="73"/>
      <c r="B78" s="43"/>
      <c r="C78" s="78"/>
      <c r="D78" s="43"/>
      <c r="E78" s="43"/>
      <c r="F78" s="43"/>
      <c r="G78" s="43"/>
      <c r="H78" s="43"/>
    </row>
    <row r="79" spans="1:8" s="25" customFormat="1">
      <c r="A79" s="73"/>
      <c r="B79" s="43"/>
      <c r="C79" s="78"/>
      <c r="D79" s="43"/>
      <c r="E79" s="43"/>
      <c r="F79" s="43"/>
      <c r="G79" s="43"/>
      <c r="H79" s="43"/>
    </row>
    <row r="80" spans="1:8" s="25" customFormat="1">
      <c r="A80" s="73"/>
      <c r="B80" s="43"/>
      <c r="C80" s="78"/>
      <c r="D80" s="43"/>
      <c r="E80" s="43"/>
      <c r="F80" s="43"/>
      <c r="G80" s="43"/>
      <c r="H80" s="43"/>
    </row>
    <row r="81" spans="1:8" s="25" customFormat="1">
      <c r="A81" s="73"/>
      <c r="B81" s="43"/>
      <c r="C81" s="78"/>
      <c r="D81" s="43"/>
      <c r="E81" s="43"/>
      <c r="F81" s="43"/>
      <c r="G81" s="43"/>
      <c r="H81" s="43"/>
    </row>
    <row r="82" spans="1:8" s="25" customFormat="1">
      <c r="A82" s="73"/>
      <c r="B82" s="43"/>
      <c r="C82" s="78"/>
      <c r="D82" s="43"/>
      <c r="E82" s="43"/>
      <c r="F82" s="43"/>
      <c r="G82" s="43"/>
      <c r="H82" s="43"/>
    </row>
    <row r="83" spans="1:8" s="25" customFormat="1">
      <c r="A83" s="73"/>
      <c r="B83" s="43"/>
      <c r="C83" s="78"/>
      <c r="D83" s="43"/>
      <c r="E83" s="43"/>
      <c r="F83" s="43"/>
      <c r="G83" s="43"/>
      <c r="H83" s="43"/>
    </row>
    <row r="84" spans="1:8" s="25" customFormat="1">
      <c r="A84" s="73"/>
      <c r="B84" s="43"/>
      <c r="C84" s="78"/>
      <c r="D84" s="43"/>
      <c r="E84" s="43"/>
      <c r="F84" s="43"/>
      <c r="G84" s="43"/>
      <c r="H84" s="43"/>
    </row>
    <row r="85" spans="1:8" s="25" customFormat="1">
      <c r="A85" s="73"/>
      <c r="B85" s="43"/>
      <c r="C85" s="78"/>
      <c r="D85" s="43"/>
      <c r="E85" s="43"/>
      <c r="F85" s="43"/>
      <c r="G85" s="43"/>
      <c r="H85" s="43"/>
    </row>
    <row r="86" spans="1:8" s="25" customFormat="1">
      <c r="A86" s="73"/>
      <c r="B86" s="43"/>
      <c r="C86" s="78"/>
      <c r="D86" s="43"/>
      <c r="E86" s="43"/>
      <c r="F86" s="43"/>
      <c r="G86" s="43"/>
      <c r="H86" s="43"/>
    </row>
    <row r="87" spans="1:8" s="25" customFormat="1">
      <c r="A87" s="73"/>
      <c r="B87" s="43"/>
      <c r="C87" s="78"/>
      <c r="D87" s="43"/>
      <c r="E87" s="43"/>
      <c r="F87" s="43"/>
      <c r="G87" s="43"/>
      <c r="H87" s="43"/>
    </row>
    <row r="88" spans="1:8" s="25" customFormat="1">
      <c r="A88" s="73"/>
      <c r="B88" s="43"/>
      <c r="C88" s="78"/>
      <c r="D88" s="43"/>
      <c r="E88" s="43"/>
      <c r="F88" s="43"/>
      <c r="G88" s="43"/>
      <c r="H88" s="43"/>
    </row>
    <row r="89" spans="1:8" s="25" customFormat="1">
      <c r="A89" s="73"/>
      <c r="B89" s="43"/>
      <c r="C89" s="78"/>
      <c r="D89" s="43"/>
      <c r="E89" s="43"/>
      <c r="F89" s="43"/>
      <c r="G89" s="43"/>
      <c r="H89" s="43"/>
    </row>
    <row r="90" spans="1:8" s="25" customFormat="1">
      <c r="A90" s="73"/>
      <c r="B90" s="43"/>
      <c r="C90" s="78"/>
      <c r="D90" s="43"/>
      <c r="E90" s="43"/>
      <c r="F90" s="43"/>
      <c r="G90" s="43"/>
      <c r="H90" s="43"/>
    </row>
    <row r="91" spans="1:8" s="25" customFormat="1">
      <c r="A91" s="73"/>
      <c r="B91" s="43"/>
      <c r="C91" s="78"/>
      <c r="D91" s="43"/>
      <c r="E91" s="43"/>
      <c r="F91" s="43"/>
      <c r="G91" s="43"/>
      <c r="H91" s="43"/>
    </row>
    <row r="92" spans="1:8" s="25" customFormat="1">
      <c r="A92" s="73"/>
      <c r="B92" s="43"/>
      <c r="C92" s="78"/>
      <c r="D92" s="43"/>
      <c r="E92" s="43"/>
      <c r="F92" s="43"/>
      <c r="G92" s="43"/>
      <c r="H92" s="43"/>
    </row>
    <row r="93" spans="1:8" s="25" customFormat="1">
      <c r="A93" s="73"/>
      <c r="B93" s="43"/>
      <c r="C93" s="78"/>
      <c r="D93" s="43"/>
      <c r="E93" s="43"/>
      <c r="F93" s="43"/>
      <c r="G93" s="43"/>
      <c r="H93" s="43"/>
    </row>
    <row r="94" spans="1:8" s="25" customFormat="1">
      <c r="A94" s="73"/>
      <c r="B94" s="43"/>
      <c r="C94" s="78"/>
      <c r="D94" s="43"/>
      <c r="E94" s="43"/>
      <c r="F94" s="43"/>
      <c r="G94" s="43"/>
      <c r="H94" s="43"/>
    </row>
    <row r="95" spans="1:8" s="25" customFormat="1">
      <c r="A95" s="73"/>
      <c r="B95" s="43"/>
      <c r="C95" s="78"/>
      <c r="D95" s="43"/>
      <c r="E95" s="43"/>
      <c r="F95" s="43"/>
      <c r="G95" s="43"/>
      <c r="H95" s="43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63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28"/>
  <sheetViews>
    <sheetView showZeros="0" zoomScale="90" zoomScaleNormal="90" workbookViewId="0">
      <pane xSplit="2" ySplit="4" topLeftCell="C12" activePane="bottomRight" state="frozen"/>
      <selection pane="topRight"/>
      <selection pane="bottomLeft"/>
      <selection pane="bottomRight" activeCell="E12" sqref="E12"/>
    </sheetView>
  </sheetViews>
  <sheetFormatPr defaultColWidth="9" defaultRowHeight="18.75"/>
  <cols>
    <col min="1" max="1" width="6.75" style="43" customWidth="1"/>
    <col min="2" max="2" width="29.125" style="95" customWidth="1"/>
    <col min="3" max="3" width="16.875" style="86" customWidth="1"/>
    <col min="4" max="4" width="17.25" style="73" customWidth="1"/>
    <col min="5" max="5" width="27.875" style="73" customWidth="1"/>
    <col min="6" max="16384" width="9" style="43"/>
  </cols>
  <sheetData>
    <row r="1" spans="1:5" s="85" customFormat="1" ht="54" customHeight="1">
      <c r="A1" s="227" t="s">
        <v>375</v>
      </c>
      <c r="B1" s="228"/>
      <c r="C1" s="229"/>
      <c r="D1" s="227"/>
      <c r="E1" s="227"/>
    </row>
    <row r="2" spans="1:5">
      <c r="A2" s="87" t="s">
        <v>497</v>
      </c>
      <c r="E2" s="88" t="s">
        <v>76</v>
      </c>
    </row>
    <row r="3" spans="1:5" s="73" customFormat="1" ht="42.95" customHeight="1">
      <c r="A3" s="89" t="s">
        <v>318</v>
      </c>
      <c r="B3" s="96" t="s">
        <v>377</v>
      </c>
      <c r="C3" s="39" t="s">
        <v>320</v>
      </c>
      <c r="D3" s="12" t="s">
        <v>77</v>
      </c>
      <c r="E3" s="12" t="s">
        <v>78</v>
      </c>
    </row>
    <row r="4" spans="1:5" s="73" customFormat="1" ht="42.95" customHeight="1">
      <c r="A4" s="250" t="s">
        <v>378</v>
      </c>
      <c r="B4" s="251"/>
      <c r="C4" s="90">
        <f>SUM(C5:C12)</f>
        <v>383</v>
      </c>
      <c r="D4" s="82"/>
      <c r="E4" s="82"/>
    </row>
    <row r="5" spans="1:5" s="73" customFormat="1" ht="54" customHeight="1">
      <c r="A5" s="232">
        <v>1</v>
      </c>
      <c r="B5" s="231" t="s">
        <v>379</v>
      </c>
      <c r="C5" s="83">
        <v>76.17</v>
      </c>
      <c r="D5" s="12">
        <v>2010301</v>
      </c>
      <c r="E5" s="12" t="s">
        <v>380</v>
      </c>
    </row>
    <row r="6" spans="1:5" s="73" customFormat="1" ht="39" customHeight="1">
      <c r="A6" s="233"/>
      <c r="B6" s="231"/>
      <c r="C6" s="83">
        <v>12</v>
      </c>
      <c r="D6" s="12">
        <v>2080505</v>
      </c>
      <c r="E6" s="84" t="s">
        <v>381</v>
      </c>
    </row>
    <row r="7" spans="1:5" s="73" customFormat="1" ht="39" customHeight="1">
      <c r="A7" s="233"/>
      <c r="B7" s="231"/>
      <c r="C7" s="83">
        <v>6</v>
      </c>
      <c r="D7" s="12">
        <v>2080506</v>
      </c>
      <c r="E7" s="84" t="s">
        <v>382</v>
      </c>
    </row>
    <row r="8" spans="1:5" s="73" customFormat="1" ht="39" customHeight="1">
      <c r="A8" s="233"/>
      <c r="B8" s="231"/>
      <c r="C8" s="83">
        <v>13.16</v>
      </c>
      <c r="D8" s="12">
        <v>2101102</v>
      </c>
      <c r="E8" s="84" t="s">
        <v>383</v>
      </c>
    </row>
    <row r="9" spans="1:5" s="73" customFormat="1" ht="39" customHeight="1">
      <c r="A9" s="233"/>
      <c r="B9" s="231"/>
      <c r="C9" s="83">
        <v>10.31</v>
      </c>
      <c r="D9" s="12">
        <v>2101199</v>
      </c>
      <c r="E9" s="84" t="s">
        <v>384</v>
      </c>
    </row>
    <row r="10" spans="1:5" s="73" customFormat="1" ht="39" customHeight="1">
      <c r="A10" s="234"/>
      <c r="B10" s="231"/>
      <c r="C10" s="83">
        <v>31.7</v>
      </c>
      <c r="D10" s="12">
        <v>2210201</v>
      </c>
      <c r="E10" s="84" t="s">
        <v>385</v>
      </c>
    </row>
    <row r="11" spans="1:5" s="73" customFormat="1" ht="39" customHeight="1">
      <c r="A11" s="89">
        <v>2</v>
      </c>
      <c r="B11" s="96" t="s">
        <v>398</v>
      </c>
      <c r="C11" s="90">
        <f>33+0.66</f>
        <v>33.659999999999997</v>
      </c>
      <c r="D11" s="12">
        <v>2010301</v>
      </c>
      <c r="E11" s="12" t="s">
        <v>380</v>
      </c>
    </row>
    <row r="12" spans="1:5" s="73" customFormat="1" ht="401.1" customHeight="1">
      <c r="A12" s="89">
        <v>3</v>
      </c>
      <c r="B12" s="15" t="s">
        <v>498</v>
      </c>
      <c r="C12" s="90">
        <v>200</v>
      </c>
      <c r="D12" s="12">
        <v>2010399</v>
      </c>
      <c r="E12" s="12" t="s">
        <v>499</v>
      </c>
    </row>
    <row r="13" spans="1:5" s="49" customFormat="1">
      <c r="A13" s="73"/>
      <c r="B13" s="97"/>
      <c r="C13" s="78"/>
      <c r="D13" s="73"/>
      <c r="E13" s="73"/>
    </row>
    <row r="14" spans="1:5" s="49" customFormat="1">
      <c r="A14" s="73"/>
      <c r="B14" s="97"/>
      <c r="C14" s="78"/>
      <c r="D14" s="73"/>
      <c r="E14" s="73"/>
    </row>
    <row r="15" spans="1:5" s="49" customFormat="1">
      <c r="A15" s="73"/>
      <c r="B15" s="97"/>
      <c r="C15" s="78"/>
      <c r="D15" s="73"/>
      <c r="E15" s="73"/>
    </row>
    <row r="16" spans="1:5" s="49" customFormat="1">
      <c r="A16" s="73"/>
      <c r="B16" s="97"/>
      <c r="C16" s="78"/>
      <c r="D16" s="73"/>
      <c r="E16" s="73"/>
    </row>
    <row r="17" spans="1:5" s="49" customFormat="1">
      <c r="A17" s="73"/>
      <c r="B17" s="97"/>
      <c r="C17" s="78"/>
      <c r="D17" s="73"/>
      <c r="E17" s="73"/>
    </row>
    <row r="18" spans="1:5" s="49" customFormat="1">
      <c r="A18" s="73"/>
      <c r="B18" s="97"/>
      <c r="C18" s="78"/>
      <c r="D18" s="73"/>
      <c r="E18" s="73"/>
    </row>
    <row r="19" spans="1:5" s="49" customFormat="1">
      <c r="A19" s="73"/>
      <c r="B19" s="97"/>
      <c r="C19" s="78"/>
      <c r="D19" s="73"/>
      <c r="E19" s="73"/>
    </row>
    <row r="20" spans="1:5" s="49" customFormat="1">
      <c r="A20" s="73"/>
      <c r="B20" s="97"/>
      <c r="C20" s="78"/>
      <c r="D20" s="73"/>
      <c r="E20" s="73"/>
    </row>
    <row r="21" spans="1:5" s="49" customFormat="1">
      <c r="A21" s="73"/>
      <c r="B21" s="97"/>
      <c r="C21" s="78"/>
      <c r="D21" s="73"/>
      <c r="E21" s="73"/>
    </row>
    <row r="22" spans="1:5" s="49" customFormat="1">
      <c r="A22" s="73"/>
      <c r="B22" s="97"/>
      <c r="C22" s="78"/>
      <c r="D22" s="73"/>
      <c r="E22" s="73"/>
    </row>
    <row r="23" spans="1:5" s="49" customFormat="1">
      <c r="A23" s="73"/>
      <c r="B23" s="97"/>
      <c r="C23" s="78"/>
      <c r="D23" s="73"/>
      <c r="E23" s="73"/>
    </row>
    <row r="24" spans="1:5" s="49" customFormat="1">
      <c r="A24" s="73"/>
      <c r="B24" s="97"/>
      <c r="C24" s="78"/>
      <c r="D24" s="73"/>
      <c r="E24" s="73"/>
    </row>
    <row r="25" spans="1:5" s="49" customFormat="1">
      <c r="A25" s="73"/>
      <c r="B25" s="97"/>
      <c r="C25" s="78"/>
      <c r="D25" s="73"/>
      <c r="E25" s="73"/>
    </row>
    <row r="26" spans="1:5" s="49" customFormat="1">
      <c r="A26" s="73"/>
      <c r="B26" s="97"/>
      <c r="C26" s="78"/>
      <c r="D26" s="73"/>
      <c r="E26" s="73"/>
    </row>
    <row r="27" spans="1:5" s="49" customFormat="1">
      <c r="A27" s="73"/>
      <c r="B27" s="97"/>
      <c r="C27" s="78"/>
      <c r="D27" s="73"/>
      <c r="E27" s="73"/>
    </row>
    <row r="28" spans="1:5" s="49" customFormat="1">
      <c r="A28" s="73"/>
      <c r="B28" s="97"/>
      <c r="C28" s="78"/>
      <c r="D28" s="73"/>
      <c r="E28" s="73"/>
    </row>
    <row r="29" spans="1:5" s="49" customFormat="1">
      <c r="A29" s="73"/>
      <c r="B29" s="97"/>
      <c r="C29" s="78"/>
      <c r="D29" s="73"/>
      <c r="E29" s="73"/>
    </row>
    <row r="30" spans="1:5" s="49" customFormat="1">
      <c r="A30" s="73"/>
      <c r="B30" s="97"/>
      <c r="C30" s="78"/>
      <c r="D30" s="73"/>
      <c r="E30" s="73"/>
    </row>
    <row r="31" spans="1:5" s="49" customFormat="1">
      <c r="A31" s="73"/>
      <c r="B31" s="97"/>
      <c r="C31" s="78"/>
      <c r="D31" s="73"/>
      <c r="E31" s="73"/>
    </row>
    <row r="32" spans="1:5" s="49" customFormat="1">
      <c r="A32" s="73"/>
      <c r="B32" s="97"/>
      <c r="C32" s="78"/>
      <c r="D32" s="73"/>
      <c r="E32" s="73"/>
    </row>
    <row r="33" spans="1:5" s="49" customFormat="1">
      <c r="A33" s="73"/>
      <c r="B33" s="97"/>
      <c r="C33" s="78"/>
      <c r="D33" s="73"/>
      <c r="E33" s="73"/>
    </row>
    <row r="34" spans="1:5" s="49" customFormat="1">
      <c r="A34" s="73"/>
      <c r="B34" s="97"/>
      <c r="C34" s="78"/>
      <c r="D34" s="73"/>
      <c r="E34" s="73"/>
    </row>
    <row r="35" spans="1:5" s="49" customFormat="1">
      <c r="A35" s="73"/>
      <c r="B35" s="97"/>
      <c r="C35" s="78"/>
      <c r="D35" s="73"/>
      <c r="E35" s="73"/>
    </row>
    <row r="36" spans="1:5" s="49" customFormat="1">
      <c r="A36" s="73"/>
      <c r="B36" s="97"/>
      <c r="C36" s="78"/>
      <c r="D36" s="73"/>
      <c r="E36" s="73"/>
    </row>
    <row r="37" spans="1:5" s="49" customFormat="1">
      <c r="A37" s="73"/>
      <c r="B37" s="97"/>
      <c r="C37" s="78"/>
      <c r="D37" s="73"/>
      <c r="E37" s="73"/>
    </row>
    <row r="38" spans="1:5" s="49" customFormat="1">
      <c r="A38" s="73"/>
      <c r="B38" s="97"/>
      <c r="C38" s="78"/>
      <c r="D38" s="73"/>
      <c r="E38" s="73"/>
    </row>
    <row r="39" spans="1:5" s="49" customFormat="1">
      <c r="A39" s="73"/>
      <c r="B39" s="97"/>
      <c r="C39" s="78"/>
      <c r="D39" s="73"/>
      <c r="E39" s="73"/>
    </row>
    <row r="40" spans="1:5" s="49" customFormat="1">
      <c r="A40" s="73"/>
      <c r="B40" s="97"/>
      <c r="C40" s="78"/>
      <c r="D40" s="73"/>
      <c r="E40" s="73"/>
    </row>
    <row r="41" spans="1:5" s="49" customFormat="1">
      <c r="A41" s="73"/>
      <c r="B41" s="97"/>
      <c r="C41" s="78"/>
      <c r="D41" s="73"/>
      <c r="E41" s="73"/>
    </row>
    <row r="42" spans="1:5" s="49" customFormat="1">
      <c r="A42" s="73"/>
      <c r="B42" s="97"/>
      <c r="C42" s="78"/>
      <c r="D42" s="73"/>
      <c r="E42" s="73"/>
    </row>
    <row r="43" spans="1:5" s="49" customFormat="1">
      <c r="A43" s="73"/>
      <c r="B43" s="97"/>
      <c r="C43" s="78"/>
      <c r="D43" s="73"/>
      <c r="E43" s="73"/>
    </row>
    <row r="44" spans="1:5" s="49" customFormat="1">
      <c r="A44" s="73"/>
      <c r="B44" s="97"/>
      <c r="C44" s="78"/>
      <c r="D44" s="73"/>
      <c r="E44" s="73"/>
    </row>
    <row r="45" spans="1:5" s="49" customFormat="1">
      <c r="A45" s="73"/>
      <c r="B45" s="97"/>
      <c r="C45" s="78"/>
      <c r="D45" s="73"/>
      <c r="E45" s="73"/>
    </row>
    <row r="46" spans="1:5" s="49" customFormat="1">
      <c r="A46" s="73"/>
      <c r="B46" s="97"/>
      <c r="C46" s="78"/>
      <c r="D46" s="73"/>
      <c r="E46" s="73"/>
    </row>
    <row r="47" spans="1:5" s="49" customFormat="1">
      <c r="A47" s="73"/>
      <c r="B47" s="97"/>
      <c r="C47" s="78"/>
      <c r="D47" s="73"/>
      <c r="E47" s="73"/>
    </row>
    <row r="48" spans="1:5" s="49" customFormat="1">
      <c r="A48" s="73"/>
      <c r="B48" s="97"/>
      <c r="C48" s="78"/>
      <c r="D48" s="73"/>
      <c r="E48" s="73"/>
    </row>
    <row r="49" spans="1:5" s="49" customFormat="1">
      <c r="A49" s="73"/>
      <c r="B49" s="97"/>
      <c r="C49" s="78"/>
      <c r="D49" s="73"/>
      <c r="E49" s="73"/>
    </row>
    <row r="50" spans="1:5" s="49" customFormat="1">
      <c r="A50" s="73"/>
      <c r="B50" s="97"/>
      <c r="C50" s="78"/>
      <c r="D50" s="73"/>
      <c r="E50" s="73"/>
    </row>
    <row r="51" spans="1:5" s="49" customFormat="1">
      <c r="A51" s="73"/>
      <c r="B51" s="97"/>
      <c r="C51" s="78"/>
      <c r="D51" s="73"/>
      <c r="E51" s="73"/>
    </row>
    <row r="52" spans="1:5" s="49" customFormat="1">
      <c r="A52" s="73"/>
      <c r="B52" s="97"/>
      <c r="C52" s="78"/>
      <c r="D52" s="73"/>
      <c r="E52" s="73"/>
    </row>
    <row r="53" spans="1:5" s="49" customFormat="1">
      <c r="A53" s="73"/>
      <c r="B53" s="97"/>
      <c r="C53" s="78"/>
      <c r="D53" s="73"/>
      <c r="E53" s="73"/>
    </row>
    <row r="54" spans="1:5" s="49" customFormat="1">
      <c r="A54" s="73"/>
      <c r="B54" s="97"/>
      <c r="C54" s="78"/>
      <c r="D54" s="73"/>
      <c r="E54" s="73"/>
    </row>
    <row r="55" spans="1:5" s="49" customFormat="1">
      <c r="A55" s="73"/>
      <c r="B55" s="97"/>
      <c r="C55" s="78"/>
      <c r="D55" s="73"/>
      <c r="E55" s="73"/>
    </row>
    <row r="56" spans="1:5" s="49" customFormat="1">
      <c r="A56" s="73"/>
      <c r="B56" s="97"/>
      <c r="C56" s="78"/>
      <c r="D56" s="73"/>
      <c r="E56" s="73"/>
    </row>
    <row r="57" spans="1:5" s="49" customFormat="1">
      <c r="A57" s="73"/>
      <c r="B57" s="97"/>
      <c r="C57" s="78"/>
      <c r="D57" s="73"/>
      <c r="E57" s="73"/>
    </row>
    <row r="58" spans="1:5" s="49" customFormat="1">
      <c r="A58" s="73"/>
      <c r="B58" s="97"/>
      <c r="C58" s="78"/>
      <c r="D58" s="73"/>
      <c r="E58" s="73"/>
    </row>
    <row r="59" spans="1:5" s="49" customFormat="1">
      <c r="A59" s="73"/>
      <c r="B59" s="97"/>
      <c r="C59" s="78"/>
      <c r="D59" s="73"/>
      <c r="E59" s="73"/>
    </row>
    <row r="60" spans="1:5" s="49" customFormat="1">
      <c r="A60" s="73"/>
      <c r="B60" s="97"/>
      <c r="C60" s="78"/>
      <c r="D60" s="73"/>
      <c r="E60" s="73"/>
    </row>
    <row r="61" spans="1:5" s="49" customFormat="1">
      <c r="A61" s="73"/>
      <c r="B61" s="97"/>
      <c r="C61" s="78"/>
      <c r="D61" s="73"/>
      <c r="E61" s="73"/>
    </row>
    <row r="62" spans="1:5" s="49" customFormat="1">
      <c r="A62" s="73"/>
      <c r="B62" s="97"/>
      <c r="C62" s="78"/>
      <c r="D62" s="73"/>
      <c r="E62" s="73"/>
    </row>
    <row r="63" spans="1:5" s="49" customFormat="1">
      <c r="A63" s="73"/>
      <c r="B63" s="97"/>
      <c r="C63" s="78"/>
      <c r="D63" s="73"/>
      <c r="E63" s="73"/>
    </row>
    <row r="64" spans="1:5" s="49" customFormat="1">
      <c r="A64" s="73"/>
      <c r="B64" s="97"/>
      <c r="C64" s="78"/>
      <c r="D64" s="73"/>
      <c r="E64" s="73"/>
    </row>
    <row r="65" spans="1:5" s="49" customFormat="1">
      <c r="A65" s="73"/>
      <c r="B65" s="97"/>
      <c r="C65" s="78"/>
      <c r="D65" s="73"/>
      <c r="E65" s="73"/>
    </row>
    <row r="66" spans="1:5" s="49" customFormat="1">
      <c r="A66" s="73"/>
      <c r="B66" s="97"/>
      <c r="C66" s="78"/>
      <c r="D66" s="73"/>
      <c r="E66" s="73"/>
    </row>
    <row r="67" spans="1:5" s="49" customFormat="1">
      <c r="A67" s="73"/>
      <c r="B67" s="97"/>
      <c r="C67" s="78"/>
      <c r="D67" s="73"/>
      <c r="E67" s="73"/>
    </row>
    <row r="68" spans="1:5" s="49" customFormat="1">
      <c r="A68" s="73"/>
      <c r="B68" s="97"/>
      <c r="C68" s="78"/>
      <c r="D68" s="73"/>
      <c r="E68" s="73"/>
    </row>
    <row r="69" spans="1:5" s="49" customFormat="1">
      <c r="A69" s="73"/>
      <c r="B69" s="97"/>
      <c r="C69" s="78"/>
      <c r="D69" s="73"/>
      <c r="E69" s="73"/>
    </row>
    <row r="70" spans="1:5" s="49" customFormat="1">
      <c r="A70" s="73"/>
      <c r="B70" s="97"/>
      <c r="C70" s="78"/>
      <c r="D70" s="73"/>
      <c r="E70" s="73"/>
    </row>
    <row r="71" spans="1:5" s="49" customFormat="1">
      <c r="A71" s="73"/>
      <c r="B71" s="97"/>
      <c r="C71" s="78"/>
      <c r="D71" s="73"/>
      <c r="E71" s="73"/>
    </row>
    <row r="72" spans="1:5" s="49" customFormat="1">
      <c r="A72" s="73"/>
      <c r="B72" s="97"/>
      <c r="C72" s="78"/>
      <c r="D72" s="73"/>
      <c r="E72" s="73"/>
    </row>
    <row r="73" spans="1:5" s="49" customFormat="1">
      <c r="A73" s="73"/>
      <c r="B73" s="97"/>
      <c r="C73" s="78"/>
      <c r="D73" s="73"/>
      <c r="E73" s="73"/>
    </row>
    <row r="74" spans="1:5" s="49" customFormat="1">
      <c r="A74" s="73"/>
      <c r="B74" s="97"/>
      <c r="C74" s="78"/>
      <c r="D74" s="73"/>
      <c r="E74" s="73"/>
    </row>
    <row r="75" spans="1:5" s="25" customFormat="1">
      <c r="A75" s="43"/>
      <c r="B75" s="95"/>
      <c r="C75" s="86"/>
      <c r="D75" s="73"/>
      <c r="E75" s="73"/>
    </row>
    <row r="76" spans="1:5" s="25" customFormat="1">
      <c r="A76" s="43"/>
      <c r="B76" s="95"/>
      <c r="C76" s="86"/>
      <c r="D76" s="73"/>
      <c r="E76" s="73"/>
    </row>
    <row r="77" spans="1:5" s="25" customFormat="1">
      <c r="A77" s="43"/>
      <c r="B77" s="95"/>
      <c r="C77" s="86"/>
      <c r="D77" s="73"/>
      <c r="E77" s="73"/>
    </row>
    <row r="78" spans="1:5" s="25" customFormat="1">
      <c r="A78" s="43"/>
      <c r="B78" s="95"/>
      <c r="C78" s="86"/>
      <c r="D78" s="73"/>
      <c r="E78" s="73"/>
    </row>
    <row r="79" spans="1:5" s="25" customFormat="1">
      <c r="A79" s="43"/>
      <c r="B79" s="95"/>
      <c r="C79" s="86"/>
      <c r="D79" s="73"/>
      <c r="E79" s="73"/>
    </row>
    <row r="80" spans="1:5" s="9" customFormat="1">
      <c r="A80" s="43"/>
      <c r="B80" s="95"/>
      <c r="C80" s="86"/>
      <c r="D80" s="73"/>
      <c r="E80" s="73"/>
    </row>
    <row r="81" spans="1:5" s="25" customFormat="1">
      <c r="A81" s="43"/>
      <c r="B81" s="95"/>
      <c r="C81" s="86"/>
      <c r="D81" s="73"/>
      <c r="E81" s="73"/>
    </row>
    <row r="82" spans="1:5" s="25" customFormat="1">
      <c r="A82" s="43"/>
      <c r="B82" s="95"/>
      <c r="C82" s="86"/>
      <c r="D82" s="73"/>
      <c r="E82" s="73"/>
    </row>
    <row r="83" spans="1:5" s="25" customFormat="1">
      <c r="A83" s="43"/>
      <c r="B83" s="95"/>
      <c r="C83" s="86"/>
      <c r="D83" s="73"/>
      <c r="E83" s="73"/>
    </row>
    <row r="84" spans="1:5" s="25" customFormat="1">
      <c r="A84" s="43"/>
      <c r="B84" s="95"/>
      <c r="C84" s="86"/>
      <c r="D84" s="73"/>
      <c r="E84" s="73"/>
    </row>
    <row r="85" spans="1:5" s="25" customFormat="1">
      <c r="A85" s="43"/>
      <c r="B85" s="95"/>
      <c r="C85" s="86"/>
      <c r="D85" s="73"/>
      <c r="E85" s="73"/>
    </row>
    <row r="86" spans="1:5" s="25" customFormat="1">
      <c r="A86" s="43"/>
      <c r="B86" s="95"/>
      <c r="C86" s="86"/>
      <c r="D86" s="73"/>
      <c r="E86" s="73"/>
    </row>
    <row r="87" spans="1:5" s="25" customFormat="1">
      <c r="A87" s="43"/>
      <c r="B87" s="95"/>
      <c r="C87" s="86"/>
      <c r="D87" s="73"/>
      <c r="E87" s="73"/>
    </row>
    <row r="88" spans="1:5" s="25" customFormat="1">
      <c r="A88" s="43"/>
      <c r="B88" s="95"/>
      <c r="C88" s="86"/>
      <c r="D88" s="73"/>
      <c r="E88" s="73"/>
    </row>
    <row r="89" spans="1:5" s="25" customFormat="1">
      <c r="A89" s="43"/>
      <c r="B89" s="95"/>
      <c r="C89" s="86"/>
      <c r="D89" s="73"/>
      <c r="E89" s="73"/>
    </row>
    <row r="90" spans="1:5" s="25" customFormat="1">
      <c r="A90" s="43"/>
      <c r="B90" s="95"/>
      <c r="C90" s="86"/>
      <c r="D90" s="73"/>
      <c r="E90" s="73"/>
    </row>
    <row r="91" spans="1:5" s="25" customFormat="1">
      <c r="A91" s="43"/>
      <c r="B91" s="95"/>
      <c r="C91" s="86"/>
      <c r="D91" s="73"/>
      <c r="E91" s="73"/>
    </row>
    <row r="92" spans="1:5" s="25" customFormat="1">
      <c r="A92" s="43"/>
      <c r="B92" s="95"/>
      <c r="C92" s="86"/>
      <c r="D92" s="73"/>
      <c r="E92" s="73"/>
    </row>
    <row r="93" spans="1:5" s="25" customFormat="1">
      <c r="A93" s="43"/>
      <c r="B93" s="95"/>
      <c r="C93" s="86"/>
      <c r="D93" s="73"/>
      <c r="E93" s="73"/>
    </row>
    <row r="94" spans="1:5" s="25" customFormat="1">
      <c r="A94" s="43"/>
      <c r="B94" s="95"/>
      <c r="C94" s="86"/>
      <c r="D94" s="73"/>
      <c r="E94" s="73"/>
    </row>
    <row r="95" spans="1:5" s="25" customFormat="1">
      <c r="A95" s="43"/>
      <c r="B95" s="95"/>
      <c r="C95" s="86"/>
      <c r="D95" s="73"/>
      <c r="E95" s="73"/>
    </row>
    <row r="96" spans="1:5" s="25" customFormat="1">
      <c r="A96" s="43"/>
      <c r="B96" s="95"/>
      <c r="C96" s="86"/>
      <c r="D96" s="73"/>
      <c r="E96" s="73"/>
    </row>
    <row r="97" spans="1:5" s="25" customFormat="1">
      <c r="A97" s="43"/>
      <c r="B97" s="95"/>
      <c r="C97" s="86"/>
      <c r="D97" s="73"/>
      <c r="E97" s="73"/>
    </row>
    <row r="98" spans="1:5" s="25" customFormat="1">
      <c r="A98" s="43"/>
      <c r="B98" s="95"/>
      <c r="C98" s="86"/>
      <c r="D98" s="73"/>
      <c r="E98" s="73"/>
    </row>
    <row r="99" spans="1:5" s="25" customFormat="1">
      <c r="A99" s="43"/>
      <c r="B99" s="95"/>
      <c r="C99" s="86"/>
      <c r="D99" s="73"/>
      <c r="E99" s="73"/>
    </row>
    <row r="100" spans="1:5" s="25" customFormat="1">
      <c r="A100" s="43"/>
      <c r="B100" s="95"/>
      <c r="C100" s="86"/>
      <c r="D100" s="73"/>
      <c r="E100" s="73"/>
    </row>
    <row r="101" spans="1:5" s="25" customFormat="1">
      <c r="A101" s="43"/>
      <c r="B101" s="95"/>
      <c r="C101" s="86"/>
      <c r="D101" s="73"/>
      <c r="E101" s="73"/>
    </row>
    <row r="102" spans="1:5" s="25" customFormat="1">
      <c r="A102" s="43"/>
      <c r="B102" s="95"/>
      <c r="C102" s="86"/>
      <c r="D102" s="73"/>
      <c r="E102" s="73"/>
    </row>
    <row r="103" spans="1:5" s="25" customFormat="1">
      <c r="A103" s="43"/>
      <c r="B103" s="95"/>
      <c r="C103" s="86"/>
      <c r="D103" s="73"/>
      <c r="E103" s="73"/>
    </row>
    <row r="104" spans="1:5" s="25" customFormat="1">
      <c r="A104" s="43"/>
      <c r="B104" s="95"/>
      <c r="C104" s="86"/>
      <c r="D104" s="73"/>
      <c r="E104" s="73"/>
    </row>
    <row r="105" spans="1:5" s="25" customFormat="1">
      <c r="A105" s="43"/>
      <c r="B105" s="95"/>
      <c r="C105" s="86"/>
      <c r="D105" s="73"/>
      <c r="E105" s="73"/>
    </row>
    <row r="106" spans="1:5" s="25" customFormat="1">
      <c r="A106" s="43"/>
      <c r="B106" s="95"/>
      <c r="C106" s="86"/>
      <c r="D106" s="73"/>
      <c r="E106" s="73"/>
    </row>
    <row r="107" spans="1:5" s="25" customFormat="1">
      <c r="A107" s="43"/>
      <c r="B107" s="95"/>
      <c r="C107" s="86"/>
      <c r="D107" s="73"/>
      <c r="E107" s="73"/>
    </row>
    <row r="108" spans="1:5" s="25" customFormat="1">
      <c r="A108" s="43"/>
      <c r="B108" s="95"/>
      <c r="C108" s="86"/>
      <c r="D108" s="73"/>
      <c r="E108" s="73"/>
    </row>
    <row r="109" spans="1:5" s="25" customFormat="1">
      <c r="A109" s="43"/>
      <c r="B109" s="95"/>
      <c r="C109" s="86"/>
      <c r="D109" s="73"/>
      <c r="E109" s="73"/>
    </row>
    <row r="110" spans="1:5" s="25" customFormat="1">
      <c r="A110" s="43"/>
      <c r="B110" s="95"/>
      <c r="C110" s="86"/>
      <c r="D110" s="73"/>
      <c r="E110" s="73"/>
    </row>
    <row r="111" spans="1:5" s="25" customFormat="1">
      <c r="A111" s="43"/>
      <c r="B111" s="95"/>
      <c r="C111" s="86"/>
      <c r="D111" s="73"/>
      <c r="E111" s="73"/>
    </row>
    <row r="112" spans="1:5" s="25" customFormat="1">
      <c r="A112" s="43"/>
      <c r="B112" s="95"/>
      <c r="C112" s="86"/>
      <c r="D112" s="73"/>
      <c r="E112" s="73"/>
    </row>
    <row r="113" spans="1:5" s="25" customFormat="1">
      <c r="A113" s="43"/>
      <c r="B113" s="95"/>
      <c r="C113" s="86"/>
      <c r="D113" s="73"/>
      <c r="E113" s="73"/>
    </row>
    <row r="114" spans="1:5" s="25" customFormat="1">
      <c r="A114" s="43"/>
      <c r="B114" s="95"/>
      <c r="C114" s="86"/>
      <c r="D114" s="73"/>
      <c r="E114" s="73"/>
    </row>
    <row r="115" spans="1:5" s="25" customFormat="1">
      <c r="A115" s="43"/>
      <c r="B115" s="95"/>
      <c r="C115" s="86"/>
      <c r="D115" s="73"/>
      <c r="E115" s="73"/>
    </row>
    <row r="116" spans="1:5" s="25" customFormat="1">
      <c r="A116" s="43"/>
      <c r="B116" s="95"/>
      <c r="C116" s="86"/>
      <c r="D116" s="73"/>
      <c r="E116" s="73"/>
    </row>
    <row r="117" spans="1:5" s="25" customFormat="1">
      <c r="A117" s="43"/>
      <c r="B117" s="95"/>
      <c r="C117" s="86"/>
      <c r="D117" s="73"/>
      <c r="E117" s="73"/>
    </row>
    <row r="118" spans="1:5" s="25" customFormat="1">
      <c r="A118" s="43"/>
      <c r="B118" s="95"/>
      <c r="C118" s="86"/>
      <c r="D118" s="73"/>
      <c r="E118" s="73"/>
    </row>
    <row r="119" spans="1:5" s="25" customFormat="1">
      <c r="A119" s="43"/>
      <c r="B119" s="95"/>
      <c r="C119" s="86"/>
      <c r="D119" s="73"/>
      <c r="E119" s="73"/>
    </row>
    <row r="120" spans="1:5" s="25" customFormat="1">
      <c r="A120" s="43"/>
      <c r="B120" s="95"/>
      <c r="C120" s="86"/>
      <c r="D120" s="73"/>
      <c r="E120" s="73"/>
    </row>
    <row r="121" spans="1:5" s="25" customFormat="1">
      <c r="A121" s="43"/>
      <c r="B121" s="95"/>
      <c r="C121" s="86"/>
      <c r="D121" s="73"/>
      <c r="E121" s="73"/>
    </row>
    <row r="122" spans="1:5" s="25" customFormat="1">
      <c r="A122" s="43"/>
      <c r="B122" s="95"/>
      <c r="C122" s="86"/>
      <c r="D122" s="73"/>
      <c r="E122" s="73"/>
    </row>
    <row r="123" spans="1:5" s="25" customFormat="1">
      <c r="A123" s="43"/>
      <c r="B123" s="95"/>
      <c r="C123" s="86"/>
      <c r="D123" s="73"/>
      <c r="E123" s="73"/>
    </row>
    <row r="124" spans="1:5" s="25" customFormat="1">
      <c r="A124" s="43"/>
      <c r="B124" s="95"/>
      <c r="C124" s="86"/>
      <c r="D124" s="73"/>
      <c r="E124" s="73"/>
    </row>
    <row r="125" spans="1:5" s="25" customFormat="1">
      <c r="A125" s="43"/>
      <c r="B125" s="95"/>
      <c r="C125" s="86"/>
      <c r="D125" s="73"/>
      <c r="E125" s="73"/>
    </row>
    <row r="126" spans="1:5" s="25" customFormat="1">
      <c r="A126" s="43"/>
      <c r="B126" s="95"/>
      <c r="C126" s="86"/>
      <c r="D126" s="73"/>
      <c r="E126" s="73"/>
    </row>
    <row r="127" spans="1:5" s="25" customFormat="1">
      <c r="A127" s="43"/>
      <c r="B127" s="95"/>
      <c r="C127" s="86"/>
      <c r="D127" s="73"/>
      <c r="E127" s="73"/>
    </row>
    <row r="128" spans="1:5" s="25" customFormat="1">
      <c r="A128" s="43"/>
      <c r="B128" s="95"/>
      <c r="C128" s="86"/>
      <c r="D128" s="73"/>
      <c r="E128" s="73"/>
    </row>
  </sheetData>
  <mergeCells count="4">
    <mergeCell ref="A1:E1"/>
    <mergeCell ref="A4:B4"/>
    <mergeCell ref="A5:A10"/>
    <mergeCell ref="B5:B10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108"/>
  <sheetViews>
    <sheetView showZeros="0" zoomScale="90" zoomScaleNormal="90" workbookViewId="0">
      <pane xSplit="2" ySplit="4" topLeftCell="C15" activePane="bottomRight" state="frozen"/>
      <selection pane="topRight"/>
      <selection pane="bottomLeft"/>
      <selection pane="bottomRight" activeCell="F17" sqref="F17"/>
    </sheetView>
  </sheetViews>
  <sheetFormatPr defaultColWidth="9" defaultRowHeight="18.75"/>
  <cols>
    <col min="1" max="1" width="6.75" style="9" customWidth="1"/>
    <col min="2" max="2" width="29.125" style="24" customWidth="1"/>
    <col min="3" max="3" width="16.875" style="91" customWidth="1"/>
    <col min="4" max="4" width="16.625" style="36" customWidth="1"/>
    <col min="5" max="5" width="27.875" style="36" customWidth="1"/>
    <col min="6" max="16384" width="9" style="9"/>
  </cols>
  <sheetData>
    <row r="1" spans="1:6" s="34" customFormat="1" ht="54" customHeight="1">
      <c r="A1" s="239" t="s">
        <v>375</v>
      </c>
      <c r="B1" s="239"/>
      <c r="C1" s="252"/>
      <c r="D1" s="240"/>
      <c r="E1" s="240"/>
    </row>
    <row r="2" spans="1:6">
      <c r="A2" s="35" t="s">
        <v>500</v>
      </c>
      <c r="E2" s="37" t="s">
        <v>76</v>
      </c>
    </row>
    <row r="3" spans="1:6" s="24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6" s="24" customFormat="1" ht="42.95" customHeight="1">
      <c r="A4" s="245" t="s">
        <v>378</v>
      </c>
      <c r="B4" s="245"/>
      <c r="C4" s="39">
        <f>SUM(C5:C19)</f>
        <v>10125.950000000001</v>
      </c>
      <c r="D4" s="12"/>
      <c r="E4" s="12"/>
    </row>
    <row r="5" spans="1:6" s="73" customFormat="1" ht="51.95" customHeight="1">
      <c r="A5" s="230">
        <v>1</v>
      </c>
      <c r="B5" s="231" t="s">
        <v>379</v>
      </c>
      <c r="C5" s="83">
        <v>226.65</v>
      </c>
      <c r="D5" s="12">
        <v>2120101</v>
      </c>
      <c r="E5" s="12" t="s">
        <v>380</v>
      </c>
    </row>
    <row r="6" spans="1:6" s="73" customFormat="1" ht="39" customHeight="1">
      <c r="A6" s="230"/>
      <c r="B6" s="231"/>
      <c r="C6" s="83">
        <v>20.29</v>
      </c>
      <c r="D6" s="12">
        <v>2080505</v>
      </c>
      <c r="E6" s="84" t="s">
        <v>381</v>
      </c>
    </row>
    <row r="7" spans="1:6" s="73" customFormat="1" ht="39" customHeight="1">
      <c r="A7" s="230"/>
      <c r="B7" s="231"/>
      <c r="C7" s="83">
        <v>10.15</v>
      </c>
      <c r="D7" s="12">
        <v>2080506</v>
      </c>
      <c r="E7" s="84" t="s">
        <v>382</v>
      </c>
    </row>
    <row r="8" spans="1:6" s="73" customFormat="1" ht="39" customHeight="1">
      <c r="A8" s="230"/>
      <c r="B8" s="231"/>
      <c r="C8" s="83">
        <v>11.04</v>
      </c>
      <c r="D8" s="12">
        <v>2101102</v>
      </c>
      <c r="E8" s="84" t="s">
        <v>383</v>
      </c>
    </row>
    <row r="9" spans="1:6" s="73" customFormat="1" ht="39" customHeight="1">
      <c r="A9" s="230"/>
      <c r="B9" s="231"/>
      <c r="C9" s="83">
        <v>21.95</v>
      </c>
      <c r="D9" s="12">
        <v>2101199</v>
      </c>
      <c r="E9" s="84" t="s">
        <v>384</v>
      </c>
    </row>
    <row r="10" spans="1:6" s="73" customFormat="1" ht="39" customHeight="1">
      <c r="A10" s="230"/>
      <c r="B10" s="231"/>
      <c r="C10" s="83">
        <v>35.200000000000003</v>
      </c>
      <c r="D10" s="12">
        <v>2210201</v>
      </c>
      <c r="E10" s="84" t="s">
        <v>385</v>
      </c>
    </row>
    <row r="11" spans="1:6" s="24" customFormat="1" ht="39" customHeight="1">
      <c r="A11" s="10">
        <v>2</v>
      </c>
      <c r="B11" s="10" t="s">
        <v>398</v>
      </c>
      <c r="C11" s="46">
        <v>190.5</v>
      </c>
      <c r="D11" s="12">
        <v>2120101</v>
      </c>
      <c r="E11" s="12" t="s">
        <v>380</v>
      </c>
    </row>
    <row r="12" spans="1:6" s="28" customFormat="1" ht="108.95" customHeight="1">
      <c r="A12" s="10">
        <v>3</v>
      </c>
      <c r="B12" s="10" t="s">
        <v>397</v>
      </c>
      <c r="C12" s="40">
        <v>76</v>
      </c>
      <c r="D12" s="12">
        <v>2120102</v>
      </c>
      <c r="E12" s="12" t="s">
        <v>387</v>
      </c>
    </row>
    <row r="13" spans="1:6" s="49" customFormat="1" ht="66.95" customHeight="1">
      <c r="A13" s="10">
        <v>4</v>
      </c>
      <c r="B13" s="44" t="s">
        <v>501</v>
      </c>
      <c r="C13" s="46">
        <v>198</v>
      </c>
      <c r="D13" s="15">
        <v>2120199</v>
      </c>
      <c r="E13" s="15" t="s">
        <v>390</v>
      </c>
    </row>
    <row r="14" spans="1:6" s="49" customFormat="1" ht="66.95" customHeight="1">
      <c r="A14" s="10">
        <v>5</v>
      </c>
      <c r="B14" s="92" t="s">
        <v>501</v>
      </c>
      <c r="C14" s="46">
        <v>58.71</v>
      </c>
      <c r="D14" s="12">
        <v>2120199</v>
      </c>
      <c r="E14" s="12" t="s">
        <v>390</v>
      </c>
    </row>
    <row r="15" spans="1:6" s="49" customFormat="1" ht="71.099999999999994" customHeight="1">
      <c r="A15" s="10">
        <v>6</v>
      </c>
      <c r="B15" s="15" t="s">
        <v>502</v>
      </c>
      <c r="C15" s="46">
        <v>800</v>
      </c>
      <c r="D15" s="15">
        <v>2120501</v>
      </c>
      <c r="E15" s="15" t="s">
        <v>503</v>
      </c>
    </row>
    <row r="16" spans="1:6" s="49" customFormat="1" ht="74.099999999999994" customHeight="1">
      <c r="A16" s="10">
        <v>7</v>
      </c>
      <c r="B16" s="92" t="s">
        <v>504</v>
      </c>
      <c r="C16" s="46">
        <v>900</v>
      </c>
      <c r="D16" s="12">
        <v>2120199</v>
      </c>
      <c r="E16" s="12" t="s">
        <v>390</v>
      </c>
      <c r="F16" s="93"/>
    </row>
    <row r="17" spans="1:5" s="49" customFormat="1" ht="87.95" customHeight="1">
      <c r="A17" s="10">
        <v>8</v>
      </c>
      <c r="B17" s="12" t="s">
        <v>505</v>
      </c>
      <c r="C17" s="46">
        <v>77.459999999999994</v>
      </c>
      <c r="D17" s="10">
        <v>2070199</v>
      </c>
      <c r="E17" s="12" t="s">
        <v>506</v>
      </c>
    </row>
    <row r="18" spans="1:5" s="49" customFormat="1" ht="66.95" customHeight="1">
      <c r="A18" s="10">
        <v>9</v>
      </c>
      <c r="B18" s="94" t="s">
        <v>507</v>
      </c>
      <c r="C18" s="46">
        <v>5000</v>
      </c>
      <c r="D18" s="15">
        <v>2120501</v>
      </c>
      <c r="E18" s="15" t="s">
        <v>503</v>
      </c>
    </row>
    <row r="19" spans="1:5" s="73" customFormat="1" ht="65.099999999999994" customHeight="1">
      <c r="A19" s="10">
        <v>10</v>
      </c>
      <c r="B19" s="12" t="s">
        <v>508</v>
      </c>
      <c r="C19" s="46">
        <v>2500</v>
      </c>
      <c r="D19" s="12">
        <v>2120199</v>
      </c>
      <c r="E19" s="12" t="s">
        <v>390</v>
      </c>
    </row>
    <row r="20" spans="1:5" s="73" customFormat="1">
      <c r="C20" s="78"/>
    </row>
    <row r="21" spans="1:5" s="73" customFormat="1">
      <c r="C21" s="78"/>
    </row>
    <row r="22" spans="1:5" s="73" customFormat="1">
      <c r="C22" s="78"/>
    </row>
    <row r="23" spans="1:5" s="73" customFormat="1">
      <c r="C23" s="78"/>
    </row>
    <row r="24" spans="1:5" s="73" customFormat="1">
      <c r="C24" s="78"/>
    </row>
    <row r="25" spans="1:5" s="73" customFormat="1">
      <c r="C25" s="78"/>
    </row>
    <row r="26" spans="1:5" s="73" customFormat="1">
      <c r="C26" s="78"/>
    </row>
    <row r="27" spans="1:5" s="73" customFormat="1">
      <c r="C27" s="78"/>
    </row>
    <row r="28" spans="1:5" s="73" customFormat="1">
      <c r="C28" s="78"/>
    </row>
    <row r="29" spans="1:5" s="73" customFormat="1">
      <c r="C29" s="78"/>
    </row>
    <row r="30" spans="1:5" s="73" customFormat="1">
      <c r="C30" s="78"/>
    </row>
    <row r="31" spans="1:5" s="73" customFormat="1">
      <c r="C31" s="78"/>
    </row>
    <row r="32" spans="1:5" s="73" customFormat="1">
      <c r="C32" s="78"/>
    </row>
    <row r="33" spans="3:3" s="73" customFormat="1">
      <c r="C33" s="78"/>
    </row>
    <row r="34" spans="3:3" s="73" customFormat="1">
      <c r="C34" s="78"/>
    </row>
    <row r="35" spans="3:3" s="73" customFormat="1">
      <c r="C35" s="78"/>
    </row>
    <row r="36" spans="3:3" s="73" customFormat="1">
      <c r="C36" s="78"/>
    </row>
    <row r="37" spans="3:3" s="73" customFormat="1">
      <c r="C37" s="78"/>
    </row>
    <row r="38" spans="3:3" s="73" customFormat="1">
      <c r="C38" s="78"/>
    </row>
    <row r="39" spans="3:3" s="73" customFormat="1">
      <c r="C39" s="78"/>
    </row>
    <row r="40" spans="3:3" s="73" customFormat="1">
      <c r="C40" s="78"/>
    </row>
    <row r="41" spans="3:3" s="73" customFormat="1">
      <c r="C41" s="78"/>
    </row>
    <row r="42" spans="3:3" s="73" customFormat="1">
      <c r="C42" s="78"/>
    </row>
    <row r="43" spans="3:3" s="73" customFormat="1">
      <c r="C43" s="78"/>
    </row>
    <row r="44" spans="3:3" s="73" customFormat="1">
      <c r="C44" s="78"/>
    </row>
    <row r="45" spans="3:3" s="73" customFormat="1">
      <c r="C45" s="78"/>
    </row>
    <row r="46" spans="3:3" s="73" customFormat="1">
      <c r="C46" s="78"/>
    </row>
    <row r="47" spans="3:3" s="73" customFormat="1">
      <c r="C47" s="78"/>
    </row>
    <row r="48" spans="3:3" s="73" customFormat="1">
      <c r="C48" s="78"/>
    </row>
    <row r="49" spans="3:3" s="73" customFormat="1">
      <c r="C49" s="78"/>
    </row>
    <row r="50" spans="3:3" s="73" customFormat="1">
      <c r="C50" s="78"/>
    </row>
    <row r="51" spans="3:3" s="73" customFormat="1">
      <c r="C51" s="78"/>
    </row>
    <row r="52" spans="3:3" s="73" customFormat="1">
      <c r="C52" s="78"/>
    </row>
    <row r="53" spans="3:3" s="73" customFormat="1">
      <c r="C53" s="78"/>
    </row>
    <row r="54" spans="3:3" s="73" customFormat="1">
      <c r="C54" s="78"/>
    </row>
    <row r="55" spans="3:3" s="73" customFormat="1">
      <c r="C55" s="78"/>
    </row>
    <row r="56" spans="3:3" s="73" customFormat="1">
      <c r="C56" s="78"/>
    </row>
    <row r="57" spans="3:3" s="73" customFormat="1">
      <c r="C57" s="78"/>
    </row>
    <row r="58" spans="3:3" s="73" customFormat="1">
      <c r="C58" s="78"/>
    </row>
    <row r="59" spans="3:3" s="73" customFormat="1">
      <c r="C59" s="78"/>
    </row>
    <row r="60" spans="3:3" s="73" customFormat="1">
      <c r="C60" s="78"/>
    </row>
    <row r="61" spans="3:3" s="73" customFormat="1">
      <c r="C61" s="78"/>
    </row>
    <row r="62" spans="3:3" s="73" customFormat="1">
      <c r="C62" s="78"/>
    </row>
    <row r="63" spans="3:3" s="73" customFormat="1">
      <c r="C63" s="78"/>
    </row>
    <row r="64" spans="3:3" s="73" customFormat="1">
      <c r="C64" s="78"/>
    </row>
    <row r="65" spans="3:3" s="73" customFormat="1">
      <c r="C65" s="78"/>
    </row>
    <row r="66" spans="3:3" s="73" customFormat="1">
      <c r="C66" s="78"/>
    </row>
    <row r="67" spans="3:3" s="73" customFormat="1">
      <c r="C67" s="78"/>
    </row>
    <row r="68" spans="3:3" s="73" customFormat="1">
      <c r="C68" s="78"/>
    </row>
    <row r="69" spans="3:3" s="73" customFormat="1">
      <c r="C69" s="78"/>
    </row>
    <row r="70" spans="3:3" s="73" customFormat="1">
      <c r="C70" s="78"/>
    </row>
    <row r="71" spans="3:3" s="73" customFormat="1">
      <c r="C71" s="78"/>
    </row>
    <row r="72" spans="3:3" s="73" customFormat="1">
      <c r="C72" s="78"/>
    </row>
    <row r="73" spans="3:3" s="43" customFormat="1">
      <c r="C73" s="86"/>
    </row>
    <row r="74" spans="3:3" s="43" customFormat="1">
      <c r="C74" s="86"/>
    </row>
    <row r="75" spans="3:3" s="43" customFormat="1">
      <c r="C75" s="86"/>
    </row>
    <row r="76" spans="3:3" s="43" customFormat="1">
      <c r="C76" s="86"/>
    </row>
    <row r="77" spans="3:3" s="43" customFormat="1">
      <c r="C77" s="86"/>
    </row>
    <row r="78" spans="3:3" s="43" customFormat="1">
      <c r="C78" s="86"/>
    </row>
    <row r="79" spans="3:3" s="43" customFormat="1">
      <c r="C79" s="86"/>
    </row>
    <row r="80" spans="3:3" s="43" customFormat="1">
      <c r="C80" s="86"/>
    </row>
    <row r="81" spans="3:3" s="43" customFormat="1">
      <c r="C81" s="86"/>
    </row>
    <row r="82" spans="3:3" s="43" customFormat="1">
      <c r="C82" s="86"/>
    </row>
    <row r="83" spans="3:3" s="43" customFormat="1">
      <c r="C83" s="86"/>
    </row>
    <row r="84" spans="3:3" s="43" customFormat="1">
      <c r="C84" s="86"/>
    </row>
    <row r="85" spans="3:3" s="43" customFormat="1">
      <c r="C85" s="86"/>
    </row>
    <row r="86" spans="3:3" s="43" customFormat="1">
      <c r="C86" s="86"/>
    </row>
    <row r="87" spans="3:3" s="43" customFormat="1">
      <c r="C87" s="86"/>
    </row>
    <row r="88" spans="3:3" s="43" customFormat="1">
      <c r="C88" s="86"/>
    </row>
    <row r="89" spans="3:3" s="43" customFormat="1">
      <c r="C89" s="86"/>
    </row>
    <row r="90" spans="3:3" s="43" customFormat="1">
      <c r="C90" s="86"/>
    </row>
    <row r="91" spans="3:3" s="43" customFormat="1">
      <c r="C91" s="86"/>
    </row>
    <row r="92" spans="3:3" s="43" customFormat="1">
      <c r="C92" s="86"/>
    </row>
    <row r="93" spans="3:3" s="43" customFormat="1">
      <c r="C93" s="86"/>
    </row>
    <row r="94" spans="3:3" s="43" customFormat="1">
      <c r="C94" s="86"/>
    </row>
    <row r="95" spans="3:3" s="43" customFormat="1">
      <c r="C95" s="86"/>
    </row>
    <row r="96" spans="3:3" s="43" customFormat="1">
      <c r="C96" s="86"/>
    </row>
    <row r="97" spans="1:7" s="43" customFormat="1">
      <c r="C97" s="86"/>
    </row>
    <row r="98" spans="1:7" s="43" customFormat="1">
      <c r="C98" s="86"/>
    </row>
    <row r="99" spans="1:7" s="43" customFormat="1">
      <c r="C99" s="86"/>
    </row>
    <row r="100" spans="1:7" s="43" customFormat="1">
      <c r="C100" s="86"/>
    </row>
    <row r="101" spans="1:7" s="43" customFormat="1">
      <c r="C101" s="86"/>
    </row>
    <row r="102" spans="1:7" s="25" customFormat="1">
      <c r="A102" s="9"/>
      <c r="B102" s="24"/>
      <c r="C102" s="91"/>
      <c r="D102" s="36"/>
      <c r="E102" s="36"/>
      <c r="F102" s="9"/>
      <c r="G102" s="9"/>
    </row>
    <row r="103" spans="1:7" s="25" customFormat="1">
      <c r="A103" s="9"/>
      <c r="B103" s="24"/>
      <c r="C103" s="91"/>
      <c r="D103" s="36"/>
      <c r="E103" s="36"/>
      <c r="F103" s="9"/>
      <c r="G103" s="9"/>
    </row>
    <row r="104" spans="1:7" s="25" customFormat="1">
      <c r="A104" s="9"/>
      <c r="B104" s="24"/>
      <c r="C104" s="91"/>
      <c r="D104" s="36"/>
      <c r="E104" s="36"/>
      <c r="F104" s="9"/>
      <c r="G104" s="9"/>
    </row>
    <row r="105" spans="1:7" s="25" customFormat="1">
      <c r="A105" s="9"/>
      <c r="B105" s="24"/>
      <c r="C105" s="91"/>
      <c r="D105" s="36"/>
      <c r="E105" s="36"/>
      <c r="F105" s="9"/>
      <c r="G105" s="9"/>
    </row>
    <row r="106" spans="1:7" s="25" customFormat="1">
      <c r="A106" s="9"/>
      <c r="B106" s="24"/>
      <c r="C106" s="91"/>
      <c r="D106" s="36"/>
      <c r="E106" s="36"/>
      <c r="F106" s="9"/>
      <c r="G106" s="9"/>
    </row>
    <row r="107" spans="1:7" s="25" customFormat="1">
      <c r="A107" s="9"/>
      <c r="B107" s="24"/>
      <c r="C107" s="91"/>
      <c r="D107" s="36"/>
      <c r="E107" s="36"/>
      <c r="F107" s="9"/>
      <c r="G107" s="9"/>
    </row>
    <row r="108" spans="1:7" s="25" customFormat="1">
      <c r="A108" s="9"/>
      <c r="B108" s="24"/>
      <c r="C108" s="91"/>
      <c r="D108" s="36"/>
      <c r="E108" s="36"/>
      <c r="F108" s="9"/>
      <c r="G108" s="9"/>
    </row>
  </sheetData>
  <mergeCells count="4">
    <mergeCell ref="A1:E1"/>
    <mergeCell ref="A4:B4"/>
    <mergeCell ref="A5:A10"/>
    <mergeCell ref="B5:B10"/>
  </mergeCells>
  <phoneticPr fontId="34" type="noConversion"/>
  <pageMargins left="0.75138888888888899" right="0.75138888888888899" top="0.51180555555555596" bottom="0.62986111111111098" header="0.5" footer="0.5"/>
  <pageSetup paperSize="9" scale="8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6"/>
  <sheetViews>
    <sheetView topLeftCell="A136" workbookViewId="0">
      <selection activeCell="E153" sqref="E153"/>
    </sheetView>
  </sheetViews>
  <sheetFormatPr defaultColWidth="8" defaultRowHeight="11.25"/>
  <cols>
    <col min="1" max="3" width="6.25" style="140" customWidth="1"/>
    <col min="4" max="4" width="59.25" style="125" customWidth="1"/>
    <col min="5" max="6" width="13.625" style="141" customWidth="1"/>
    <col min="7" max="236" width="8" style="125" customWidth="1"/>
    <col min="237" max="16384" width="8" style="125"/>
  </cols>
  <sheetData>
    <row r="1" spans="1:6" s="124" customFormat="1" ht="36" customHeight="1">
      <c r="A1" s="212" t="s">
        <v>75</v>
      </c>
      <c r="B1" s="212"/>
      <c r="C1" s="212"/>
      <c r="D1" s="212"/>
      <c r="E1" s="213"/>
      <c r="F1" s="142"/>
    </row>
    <row r="2" spans="1:6" s="124" customFormat="1" ht="17.25" customHeight="1">
      <c r="A2" s="143"/>
      <c r="B2" s="144"/>
      <c r="C2" s="144"/>
      <c r="D2" s="145"/>
      <c r="E2" s="146" t="s">
        <v>76</v>
      </c>
      <c r="F2" s="146"/>
    </row>
    <row r="3" spans="1:6" s="124" customFormat="1" ht="21.2" customHeight="1">
      <c r="A3" s="214" t="s">
        <v>77</v>
      </c>
      <c r="B3" s="214"/>
      <c r="C3" s="215"/>
      <c r="D3" s="216" t="s">
        <v>78</v>
      </c>
      <c r="E3" s="218" t="s">
        <v>7</v>
      </c>
    </row>
    <row r="4" spans="1:6" s="124" customFormat="1" ht="20.65" customHeight="1">
      <c r="A4" s="148" t="s">
        <v>79</v>
      </c>
      <c r="B4" s="148" t="s">
        <v>80</v>
      </c>
      <c r="C4" s="149" t="s">
        <v>81</v>
      </c>
      <c r="D4" s="217"/>
      <c r="E4" s="218"/>
    </row>
    <row r="5" spans="1:6" s="138" customFormat="1" ht="20.45" customHeight="1">
      <c r="A5" s="147"/>
      <c r="B5" s="147"/>
      <c r="C5" s="147"/>
      <c r="D5" s="150" t="s">
        <v>82</v>
      </c>
      <c r="E5" s="151">
        <f>E6+E41+E44+E50+E65+E75+E78+E111+E137+E143+E157+E162+E168+E173+E176+E183+E184</f>
        <v>153430</v>
      </c>
    </row>
    <row r="6" spans="1:6" s="139" customFormat="1" ht="20.45" customHeight="1">
      <c r="A6" s="147">
        <v>201</v>
      </c>
      <c r="B6" s="147"/>
      <c r="C6" s="147"/>
      <c r="D6" s="152" t="s">
        <v>83</v>
      </c>
      <c r="E6" s="151">
        <f>E7+E11+E14+E16+E19+E21+E23+E25+E28+E31+E33+E35+E37+E39</f>
        <v>19369.460000000003</v>
      </c>
    </row>
    <row r="7" spans="1:6" s="138" customFormat="1" ht="20.45" customHeight="1">
      <c r="A7" s="147"/>
      <c r="B7" s="147" t="s">
        <v>84</v>
      </c>
      <c r="C7" s="147"/>
      <c r="D7" s="152" t="s">
        <v>85</v>
      </c>
      <c r="E7" s="151">
        <f>SUM(E8:E10)</f>
        <v>10463.290000000001</v>
      </c>
    </row>
    <row r="8" spans="1:6" s="138" customFormat="1" ht="20.45" customHeight="1">
      <c r="A8" s="147"/>
      <c r="B8" s="147"/>
      <c r="C8" s="147" t="s">
        <v>86</v>
      </c>
      <c r="D8" s="152" t="s">
        <v>87</v>
      </c>
      <c r="E8" s="151">
        <f>7131.03+53.93-14.98-27.59-387.57-66.09</f>
        <v>6688.7300000000005</v>
      </c>
    </row>
    <row r="9" spans="1:6" s="138" customFormat="1" ht="20.45" customHeight="1">
      <c r="A9" s="147"/>
      <c r="B9" s="147"/>
      <c r="C9" s="147" t="s">
        <v>88</v>
      </c>
      <c r="D9" s="152" t="s">
        <v>89</v>
      </c>
      <c r="E9" s="151">
        <v>3574.56</v>
      </c>
    </row>
    <row r="10" spans="1:6" s="138" customFormat="1" ht="20.45" customHeight="1">
      <c r="A10" s="147"/>
      <c r="B10" s="147"/>
      <c r="C10" s="147" t="s">
        <v>90</v>
      </c>
      <c r="D10" s="152" t="s">
        <v>91</v>
      </c>
      <c r="E10" s="151">
        <v>200</v>
      </c>
    </row>
    <row r="11" spans="1:6" s="138" customFormat="1" ht="20.45" customHeight="1">
      <c r="A11" s="147"/>
      <c r="B11" s="147" t="s">
        <v>92</v>
      </c>
      <c r="C11" s="147"/>
      <c r="D11" s="152" t="s">
        <v>93</v>
      </c>
      <c r="E11" s="151">
        <f>SUM(E12:E13)</f>
        <v>614.02</v>
      </c>
    </row>
    <row r="12" spans="1:6" s="138" customFormat="1" ht="20.45" customHeight="1">
      <c r="A12" s="147"/>
      <c r="B12" s="147"/>
      <c r="C12" s="147" t="s">
        <v>88</v>
      </c>
      <c r="D12" s="152" t="s">
        <v>89</v>
      </c>
      <c r="E12" s="151">
        <v>631.9</v>
      </c>
    </row>
    <row r="13" spans="1:6" s="138" customFormat="1" ht="20.45" customHeight="1">
      <c r="A13" s="147"/>
      <c r="B13" s="147"/>
      <c r="C13" s="147" t="s">
        <v>90</v>
      </c>
      <c r="D13" s="152" t="s">
        <v>94</v>
      </c>
      <c r="E13" s="151">
        <v>-17.88</v>
      </c>
    </row>
    <row r="14" spans="1:6" s="138" customFormat="1" ht="20.45" customHeight="1">
      <c r="A14" s="147"/>
      <c r="B14" s="147" t="s">
        <v>95</v>
      </c>
      <c r="C14" s="147"/>
      <c r="D14" s="152" t="s">
        <v>96</v>
      </c>
      <c r="E14" s="151">
        <f>E15</f>
        <v>200</v>
      </c>
    </row>
    <row r="15" spans="1:6" s="138" customFormat="1" ht="20.45" customHeight="1">
      <c r="A15" s="147"/>
      <c r="B15" s="147"/>
      <c r="C15" s="147" t="s">
        <v>97</v>
      </c>
      <c r="D15" s="152" t="s">
        <v>98</v>
      </c>
      <c r="E15" s="151">
        <v>200</v>
      </c>
    </row>
    <row r="16" spans="1:6" s="138" customFormat="1" ht="20.45" customHeight="1">
      <c r="A16" s="147"/>
      <c r="B16" s="147" t="s">
        <v>99</v>
      </c>
      <c r="C16" s="147"/>
      <c r="D16" s="152" t="s">
        <v>100</v>
      </c>
      <c r="E16" s="151">
        <f>E17+E18</f>
        <v>1187.49</v>
      </c>
    </row>
    <row r="17" spans="1:5" s="138" customFormat="1" ht="20.45" customHeight="1">
      <c r="A17" s="147"/>
      <c r="B17" s="147"/>
      <c r="C17" s="147" t="s">
        <v>88</v>
      </c>
      <c r="D17" s="152" t="s">
        <v>89</v>
      </c>
      <c r="E17" s="151">
        <v>5.19</v>
      </c>
    </row>
    <row r="18" spans="1:5" s="138" customFormat="1" ht="20.45" customHeight="1">
      <c r="A18" s="147"/>
      <c r="B18" s="147"/>
      <c r="C18" s="147" t="s">
        <v>90</v>
      </c>
      <c r="D18" s="152" t="s">
        <v>101</v>
      </c>
      <c r="E18" s="151">
        <v>1182.3</v>
      </c>
    </row>
    <row r="19" spans="1:5" s="138" customFormat="1" ht="20.45" customHeight="1">
      <c r="A19" s="147"/>
      <c r="B19" s="147" t="s">
        <v>97</v>
      </c>
      <c r="C19" s="147"/>
      <c r="D19" s="152" t="s">
        <v>102</v>
      </c>
      <c r="E19" s="151">
        <f t="shared" ref="E19:E23" si="0">E20</f>
        <v>1100</v>
      </c>
    </row>
    <row r="20" spans="1:5" s="138" customFormat="1" ht="20.45" customHeight="1">
      <c r="A20" s="147"/>
      <c r="B20" s="147"/>
      <c r="C20" s="147">
        <v>99</v>
      </c>
      <c r="D20" s="152" t="s">
        <v>103</v>
      </c>
      <c r="E20" s="151">
        <v>1100</v>
      </c>
    </row>
    <row r="21" spans="1:5" s="138" customFormat="1" ht="20.45" customHeight="1">
      <c r="A21" s="147"/>
      <c r="B21" s="147" t="s">
        <v>104</v>
      </c>
      <c r="C21" s="147"/>
      <c r="D21" s="152" t="s">
        <v>105</v>
      </c>
      <c r="E21" s="151">
        <f t="shared" si="0"/>
        <v>50</v>
      </c>
    </row>
    <row r="22" spans="1:5" s="138" customFormat="1" ht="20.45" customHeight="1">
      <c r="A22" s="147"/>
      <c r="B22" s="147"/>
      <c r="C22" s="147" t="s">
        <v>90</v>
      </c>
      <c r="D22" s="152" t="s">
        <v>106</v>
      </c>
      <c r="E22" s="151">
        <v>50</v>
      </c>
    </row>
    <row r="23" spans="1:5" s="138" customFormat="1" ht="20.45" customHeight="1">
      <c r="A23" s="147"/>
      <c r="B23" s="147">
        <v>11</v>
      </c>
      <c r="C23" s="147"/>
      <c r="D23" s="152" t="s">
        <v>107</v>
      </c>
      <c r="E23" s="151">
        <f t="shared" si="0"/>
        <v>95</v>
      </c>
    </row>
    <row r="24" spans="1:5" s="138" customFormat="1" ht="20.45" customHeight="1">
      <c r="A24" s="147"/>
      <c r="B24" s="147"/>
      <c r="C24" s="147" t="s">
        <v>90</v>
      </c>
      <c r="D24" s="152" t="s">
        <v>108</v>
      </c>
      <c r="E24" s="151">
        <v>95</v>
      </c>
    </row>
    <row r="25" spans="1:5" s="138" customFormat="1" ht="20.45" customHeight="1">
      <c r="A25" s="147"/>
      <c r="B25" s="147" t="s">
        <v>109</v>
      </c>
      <c r="C25" s="147"/>
      <c r="D25" s="152" t="s">
        <v>110</v>
      </c>
      <c r="E25" s="151">
        <f>E26+E27</f>
        <v>1737.3600000000001</v>
      </c>
    </row>
    <row r="26" spans="1:5" s="138" customFormat="1" ht="20.45" customHeight="1">
      <c r="A26" s="147"/>
      <c r="B26" s="147"/>
      <c r="C26" s="147" t="s">
        <v>111</v>
      </c>
      <c r="D26" s="152" t="s">
        <v>112</v>
      </c>
      <c r="E26" s="151">
        <v>927.36</v>
      </c>
    </row>
    <row r="27" spans="1:5" s="138" customFormat="1" ht="20.45" customHeight="1">
      <c r="A27" s="147"/>
      <c r="B27" s="147"/>
      <c r="C27" s="147" t="s">
        <v>90</v>
      </c>
      <c r="D27" s="152" t="s">
        <v>113</v>
      </c>
      <c r="E27" s="151">
        <v>810</v>
      </c>
    </row>
    <row r="28" spans="1:5" s="138" customFormat="1" ht="20.45" customHeight="1">
      <c r="A28" s="147"/>
      <c r="B28" s="147">
        <v>29</v>
      </c>
      <c r="C28" s="147"/>
      <c r="D28" s="152" t="s">
        <v>114</v>
      </c>
      <c r="E28" s="151">
        <f>E29+E30</f>
        <v>457.17</v>
      </c>
    </row>
    <row r="29" spans="1:5" s="138" customFormat="1" ht="20.45" customHeight="1">
      <c r="A29" s="147"/>
      <c r="B29" s="147"/>
      <c r="C29" s="147" t="s">
        <v>99</v>
      </c>
      <c r="D29" s="152" t="s">
        <v>115</v>
      </c>
      <c r="E29" s="151">
        <v>402.17</v>
      </c>
    </row>
    <row r="30" spans="1:5" s="138" customFormat="1" ht="20.45" customHeight="1">
      <c r="A30" s="147"/>
      <c r="B30" s="147"/>
      <c r="C30" s="147" t="s">
        <v>90</v>
      </c>
      <c r="D30" s="152" t="s">
        <v>116</v>
      </c>
      <c r="E30" s="151">
        <v>55</v>
      </c>
    </row>
    <row r="31" spans="1:5" s="138" customFormat="1" ht="20.45" customHeight="1">
      <c r="A31" s="147"/>
      <c r="B31" s="147" t="s">
        <v>117</v>
      </c>
      <c r="C31" s="147"/>
      <c r="D31" s="152" t="s">
        <v>118</v>
      </c>
      <c r="E31" s="151">
        <f t="shared" ref="E31:E35" si="1">E32</f>
        <v>659.8</v>
      </c>
    </row>
    <row r="32" spans="1:5" s="138" customFormat="1" ht="20.45" customHeight="1">
      <c r="A32" s="147"/>
      <c r="B32" s="147"/>
      <c r="C32" s="147" t="s">
        <v>90</v>
      </c>
      <c r="D32" s="152" t="s">
        <v>119</v>
      </c>
      <c r="E32" s="151">
        <v>659.8</v>
      </c>
    </row>
    <row r="33" spans="1:5" s="138" customFormat="1" ht="20.45" customHeight="1">
      <c r="A33" s="147"/>
      <c r="B33" s="147" t="s">
        <v>120</v>
      </c>
      <c r="C33" s="147"/>
      <c r="D33" s="152" t="s">
        <v>121</v>
      </c>
      <c r="E33" s="151">
        <f t="shared" si="1"/>
        <v>10</v>
      </c>
    </row>
    <row r="34" spans="1:5" s="138" customFormat="1" ht="20.45" customHeight="1">
      <c r="A34" s="147"/>
      <c r="B34" s="147"/>
      <c r="C34" s="147" t="s">
        <v>90</v>
      </c>
      <c r="D34" s="152" t="s">
        <v>122</v>
      </c>
      <c r="E34" s="151">
        <v>10</v>
      </c>
    </row>
    <row r="35" spans="1:5" s="138" customFormat="1" ht="20.45" customHeight="1">
      <c r="A35" s="147"/>
      <c r="B35" s="147">
        <v>36</v>
      </c>
      <c r="C35" s="147"/>
      <c r="D35" s="152" t="s">
        <v>123</v>
      </c>
      <c r="E35" s="151">
        <f t="shared" si="1"/>
        <v>231.02</v>
      </c>
    </row>
    <row r="36" spans="1:5" s="138" customFormat="1" ht="20.45" customHeight="1">
      <c r="A36" s="147"/>
      <c r="B36" s="147"/>
      <c r="C36" s="147" t="s">
        <v>90</v>
      </c>
      <c r="D36" s="152" t="s">
        <v>124</v>
      </c>
      <c r="E36" s="151">
        <v>231.02</v>
      </c>
    </row>
    <row r="37" spans="1:5" s="138" customFormat="1" ht="20.45" customHeight="1">
      <c r="A37" s="147"/>
      <c r="B37" s="147" t="s">
        <v>125</v>
      </c>
      <c r="C37" s="147"/>
      <c r="D37" s="152" t="s">
        <v>126</v>
      </c>
      <c r="E37" s="151">
        <f t="shared" ref="E37:E42" si="2">E38</f>
        <v>240</v>
      </c>
    </row>
    <row r="38" spans="1:5" s="138" customFormat="1" ht="20.45" customHeight="1">
      <c r="A38" s="147"/>
      <c r="B38" s="147"/>
      <c r="C38" s="147" t="s">
        <v>90</v>
      </c>
      <c r="D38" s="152" t="s">
        <v>127</v>
      </c>
      <c r="E38" s="151">
        <v>240</v>
      </c>
    </row>
    <row r="39" spans="1:5" s="138" customFormat="1" ht="20.45" customHeight="1">
      <c r="A39" s="147"/>
      <c r="B39" s="147" t="s">
        <v>90</v>
      </c>
      <c r="C39" s="147"/>
      <c r="D39" s="152" t="s">
        <v>128</v>
      </c>
      <c r="E39" s="151">
        <f t="shared" si="2"/>
        <v>2324.31</v>
      </c>
    </row>
    <row r="40" spans="1:5" s="138" customFormat="1" ht="20.45" customHeight="1">
      <c r="A40" s="147"/>
      <c r="B40" s="147"/>
      <c r="C40" s="147" t="s">
        <v>90</v>
      </c>
      <c r="D40" s="152" t="s">
        <v>129</v>
      </c>
      <c r="E40" s="151">
        <v>2324.31</v>
      </c>
    </row>
    <row r="41" spans="1:5" s="139" customFormat="1" ht="20.45" customHeight="1">
      <c r="A41" s="147" t="s">
        <v>130</v>
      </c>
      <c r="B41" s="147"/>
      <c r="C41" s="147"/>
      <c r="D41" s="152" t="s">
        <v>131</v>
      </c>
      <c r="E41" s="151">
        <f t="shared" si="2"/>
        <v>50</v>
      </c>
    </row>
    <row r="42" spans="1:5" s="138" customFormat="1" ht="20.45" customHeight="1">
      <c r="A42" s="147"/>
      <c r="B42" s="147" t="s">
        <v>99</v>
      </c>
      <c r="C42" s="147"/>
      <c r="D42" s="152" t="s">
        <v>132</v>
      </c>
      <c r="E42" s="151">
        <f t="shared" si="2"/>
        <v>50</v>
      </c>
    </row>
    <row r="43" spans="1:5" s="138" customFormat="1" ht="20.45" customHeight="1">
      <c r="A43" s="147"/>
      <c r="B43" s="147"/>
      <c r="C43" s="147" t="s">
        <v>84</v>
      </c>
      <c r="D43" s="152" t="s">
        <v>133</v>
      </c>
      <c r="E43" s="151">
        <v>50</v>
      </c>
    </row>
    <row r="44" spans="1:5" s="139" customFormat="1" ht="20.45" customHeight="1">
      <c r="A44" s="147">
        <v>204</v>
      </c>
      <c r="B44" s="147"/>
      <c r="C44" s="147"/>
      <c r="D44" s="152" t="s">
        <v>134</v>
      </c>
      <c r="E44" s="151">
        <f>E45+E48</f>
        <v>3540.48</v>
      </c>
    </row>
    <row r="45" spans="1:5" s="138" customFormat="1" ht="20.45" customHeight="1">
      <c r="A45" s="147"/>
      <c r="B45" s="147" t="s">
        <v>88</v>
      </c>
      <c r="C45" s="147"/>
      <c r="D45" s="152" t="s">
        <v>135</v>
      </c>
      <c r="E45" s="151">
        <f>E46+E47</f>
        <v>3500.48</v>
      </c>
    </row>
    <row r="46" spans="1:5" s="138" customFormat="1" ht="20.45" customHeight="1">
      <c r="A46" s="147"/>
      <c r="B46" s="147"/>
      <c r="C46" s="147" t="s">
        <v>88</v>
      </c>
      <c r="D46" s="152" t="s">
        <v>89</v>
      </c>
      <c r="E46" s="151">
        <v>0.48</v>
      </c>
    </row>
    <row r="47" spans="1:5" s="138" customFormat="1" ht="20.45" customHeight="1">
      <c r="A47" s="147"/>
      <c r="B47" s="147"/>
      <c r="C47" s="147">
        <v>99</v>
      </c>
      <c r="D47" s="152" t="s">
        <v>136</v>
      </c>
      <c r="E47" s="151">
        <v>3500</v>
      </c>
    </row>
    <row r="48" spans="1:5" s="138" customFormat="1" ht="20.45" customHeight="1">
      <c r="A48" s="147"/>
      <c r="B48" s="147" t="s">
        <v>92</v>
      </c>
      <c r="C48" s="147"/>
      <c r="D48" s="152" t="s">
        <v>137</v>
      </c>
      <c r="E48" s="151">
        <f>E49</f>
        <v>40</v>
      </c>
    </row>
    <row r="49" spans="1:5" s="138" customFormat="1" ht="20.45" customHeight="1">
      <c r="A49" s="147"/>
      <c r="B49" s="147"/>
      <c r="C49" s="147" t="s">
        <v>90</v>
      </c>
      <c r="D49" s="152" t="s">
        <v>138</v>
      </c>
      <c r="E49" s="151">
        <v>40</v>
      </c>
    </row>
    <row r="50" spans="1:5" s="139" customFormat="1" ht="20.45" customHeight="1">
      <c r="A50" s="147">
        <v>205</v>
      </c>
      <c r="B50" s="147"/>
      <c r="C50" s="147"/>
      <c r="D50" s="152" t="s">
        <v>139</v>
      </c>
      <c r="E50" s="151">
        <f>E51+E55+E61+E63</f>
        <v>21789.07</v>
      </c>
    </row>
    <row r="51" spans="1:5" s="138" customFormat="1" ht="20.45" customHeight="1">
      <c r="A51" s="147"/>
      <c r="B51" s="147" t="s">
        <v>86</v>
      </c>
      <c r="C51" s="147"/>
      <c r="D51" s="152" t="s">
        <v>140</v>
      </c>
      <c r="E51" s="151">
        <f>E52+E53+E54</f>
        <v>681.92000000000007</v>
      </c>
    </row>
    <row r="52" spans="1:5" s="138" customFormat="1" ht="20.45" customHeight="1">
      <c r="A52" s="147"/>
      <c r="B52" s="147"/>
      <c r="C52" s="147" t="s">
        <v>86</v>
      </c>
      <c r="D52" s="152" t="s">
        <v>87</v>
      </c>
      <c r="E52" s="151">
        <v>394.73</v>
      </c>
    </row>
    <row r="53" spans="1:5" s="138" customFormat="1" ht="20.45" customHeight="1">
      <c r="A53" s="147"/>
      <c r="B53" s="147"/>
      <c r="C53" s="147" t="s">
        <v>88</v>
      </c>
      <c r="D53" s="152" t="s">
        <v>89</v>
      </c>
      <c r="E53" s="151">
        <v>1.1100000000000001</v>
      </c>
    </row>
    <row r="54" spans="1:5" s="138" customFormat="1" ht="20.45" customHeight="1">
      <c r="A54" s="147"/>
      <c r="B54" s="147"/>
      <c r="C54" s="147" t="s">
        <v>90</v>
      </c>
      <c r="D54" s="152" t="s">
        <v>141</v>
      </c>
      <c r="E54" s="151">
        <v>286.08</v>
      </c>
    </row>
    <row r="55" spans="1:5" s="138" customFormat="1" ht="20.45" customHeight="1">
      <c r="A55" s="147"/>
      <c r="B55" s="147" t="s">
        <v>88</v>
      </c>
      <c r="C55" s="147"/>
      <c r="D55" s="152" t="s">
        <v>142</v>
      </c>
      <c r="E55" s="151">
        <f>E56+E57+E58+E59+E60</f>
        <v>21039.149999999998</v>
      </c>
    </row>
    <row r="56" spans="1:5" s="138" customFormat="1" ht="20.45" customHeight="1">
      <c r="A56" s="147"/>
      <c r="B56" s="147"/>
      <c r="C56" s="147" t="s">
        <v>86</v>
      </c>
      <c r="D56" s="152" t="s">
        <v>143</v>
      </c>
      <c r="E56" s="151">
        <v>1171.8</v>
      </c>
    </row>
    <row r="57" spans="1:5" s="138" customFormat="1" ht="20.45" customHeight="1">
      <c r="A57" s="147"/>
      <c r="B57" s="147"/>
      <c r="C57" s="147" t="s">
        <v>88</v>
      </c>
      <c r="D57" s="152" t="s">
        <v>144</v>
      </c>
      <c r="E57" s="151">
        <f>13923.93-53.93</f>
        <v>13870</v>
      </c>
    </row>
    <row r="58" spans="1:5" s="138" customFormat="1" ht="20.45" customHeight="1">
      <c r="A58" s="147"/>
      <c r="B58" s="147"/>
      <c r="C58" s="147" t="s">
        <v>84</v>
      </c>
      <c r="D58" s="152" t="s">
        <v>145</v>
      </c>
      <c r="E58" s="151">
        <v>1190.58</v>
      </c>
    </row>
    <row r="59" spans="1:5" s="138" customFormat="1" ht="20.45" customHeight="1">
      <c r="A59" s="147"/>
      <c r="B59" s="147"/>
      <c r="C59" s="147" t="s">
        <v>92</v>
      </c>
      <c r="D59" s="152" t="s">
        <v>146</v>
      </c>
      <c r="E59" s="151">
        <f>4699.02+14.98</f>
        <v>4714</v>
      </c>
    </row>
    <row r="60" spans="1:5" s="138" customFormat="1" ht="20.45" customHeight="1">
      <c r="A60" s="147"/>
      <c r="B60" s="147"/>
      <c r="C60" s="147" t="s">
        <v>90</v>
      </c>
      <c r="D60" s="152" t="s">
        <v>147</v>
      </c>
      <c r="E60" s="151">
        <v>92.77</v>
      </c>
    </row>
    <row r="61" spans="1:5" s="138" customFormat="1" ht="20.45" customHeight="1">
      <c r="A61" s="147"/>
      <c r="B61" s="147" t="s">
        <v>104</v>
      </c>
      <c r="C61" s="147"/>
      <c r="D61" s="152" t="s">
        <v>148</v>
      </c>
      <c r="E61" s="151">
        <f t="shared" ref="E61:E66" si="3">E62</f>
        <v>40</v>
      </c>
    </row>
    <row r="62" spans="1:5" s="138" customFormat="1" ht="20.45" customHeight="1">
      <c r="A62" s="147"/>
      <c r="B62" s="147"/>
      <c r="C62" s="147" t="s">
        <v>90</v>
      </c>
      <c r="D62" s="152" t="s">
        <v>149</v>
      </c>
      <c r="E62" s="151">
        <v>40</v>
      </c>
    </row>
    <row r="63" spans="1:5" s="138" customFormat="1" ht="20.45" customHeight="1">
      <c r="A63" s="147"/>
      <c r="B63" s="147" t="s">
        <v>90</v>
      </c>
      <c r="C63" s="147"/>
      <c r="D63" s="152" t="s">
        <v>150</v>
      </c>
      <c r="E63" s="151">
        <f t="shared" si="3"/>
        <v>28</v>
      </c>
    </row>
    <row r="64" spans="1:5" s="138" customFormat="1" ht="20.45" customHeight="1">
      <c r="A64" s="147"/>
      <c r="B64" s="147"/>
      <c r="C64" s="147" t="s">
        <v>90</v>
      </c>
      <c r="D64" s="152" t="s">
        <v>151</v>
      </c>
      <c r="E64" s="151">
        <v>28</v>
      </c>
    </row>
    <row r="65" spans="1:5" s="139" customFormat="1" ht="20.45" customHeight="1">
      <c r="A65" s="147">
        <v>206</v>
      </c>
      <c r="B65" s="147"/>
      <c r="C65" s="147"/>
      <c r="D65" s="152" t="s">
        <v>152</v>
      </c>
      <c r="E65" s="151">
        <f>E66+E68+E71+E73</f>
        <v>5409.4699999999993</v>
      </c>
    </row>
    <row r="66" spans="1:5" s="138" customFormat="1" ht="20.45" customHeight="1">
      <c r="A66" s="147"/>
      <c r="B66" s="147" t="s">
        <v>86</v>
      </c>
      <c r="C66" s="147"/>
      <c r="D66" s="152" t="s">
        <v>153</v>
      </c>
      <c r="E66" s="151">
        <f t="shared" si="3"/>
        <v>4709.16</v>
      </c>
    </row>
    <row r="67" spans="1:5" s="138" customFormat="1" ht="20.45" customHeight="1">
      <c r="A67" s="147"/>
      <c r="B67" s="147"/>
      <c r="C67" s="147" t="s">
        <v>90</v>
      </c>
      <c r="D67" s="152" t="s">
        <v>154</v>
      </c>
      <c r="E67" s="151">
        <v>4709.16</v>
      </c>
    </row>
    <row r="68" spans="1:5" s="138" customFormat="1" ht="20.45" customHeight="1">
      <c r="A68" s="147"/>
      <c r="B68" s="147" t="s">
        <v>92</v>
      </c>
      <c r="C68" s="147"/>
      <c r="D68" s="152" t="s">
        <v>155</v>
      </c>
      <c r="E68" s="151">
        <f>E69+E70</f>
        <v>0</v>
      </c>
    </row>
    <row r="69" spans="1:5" s="138" customFormat="1" ht="20.45" customHeight="1">
      <c r="A69" s="147"/>
      <c r="B69" s="147"/>
      <c r="C69" s="147" t="s">
        <v>92</v>
      </c>
      <c r="D69" s="152" t="s">
        <v>156</v>
      </c>
      <c r="E69" s="151">
        <v>0</v>
      </c>
    </row>
    <row r="70" spans="1:5" s="138" customFormat="1" ht="20.45" customHeight="1">
      <c r="A70" s="147"/>
      <c r="B70" s="147"/>
      <c r="C70" s="147" t="s">
        <v>90</v>
      </c>
      <c r="D70" s="152" t="s">
        <v>157</v>
      </c>
      <c r="E70" s="151">
        <v>0</v>
      </c>
    </row>
    <row r="71" spans="1:5" s="138" customFormat="1" ht="20.45" customHeight="1">
      <c r="A71" s="147"/>
      <c r="B71" s="147" t="s">
        <v>97</v>
      </c>
      <c r="C71" s="147"/>
      <c r="D71" s="152" t="s">
        <v>158</v>
      </c>
      <c r="E71" s="151">
        <f t="shared" ref="E71:E76" si="4">E72</f>
        <v>1</v>
      </c>
    </row>
    <row r="72" spans="1:5" s="138" customFormat="1" ht="20.45" customHeight="1">
      <c r="A72" s="147"/>
      <c r="B72" s="147"/>
      <c r="C72" s="147" t="s">
        <v>90</v>
      </c>
      <c r="D72" s="152" t="s">
        <v>159</v>
      </c>
      <c r="E72" s="151">
        <v>1</v>
      </c>
    </row>
    <row r="73" spans="1:5" s="138" customFormat="1" ht="20.45" customHeight="1">
      <c r="A73" s="147"/>
      <c r="B73" s="147" t="s">
        <v>90</v>
      </c>
      <c r="C73" s="147"/>
      <c r="D73" s="152" t="s">
        <v>160</v>
      </c>
      <c r="E73" s="151">
        <f t="shared" si="4"/>
        <v>699.31</v>
      </c>
    </row>
    <row r="74" spans="1:5" s="138" customFormat="1" ht="20.45" customHeight="1">
      <c r="A74" s="147"/>
      <c r="B74" s="147"/>
      <c r="C74" s="147" t="s">
        <v>90</v>
      </c>
      <c r="D74" s="152" t="s">
        <v>161</v>
      </c>
      <c r="E74" s="151">
        <v>699.31</v>
      </c>
    </row>
    <row r="75" spans="1:5" s="139" customFormat="1" ht="20.45" customHeight="1">
      <c r="A75" s="147">
        <v>207</v>
      </c>
      <c r="B75" s="147"/>
      <c r="C75" s="147"/>
      <c r="D75" s="152" t="s">
        <v>162</v>
      </c>
      <c r="E75" s="151">
        <f t="shared" si="4"/>
        <v>978.92</v>
      </c>
    </row>
    <row r="76" spans="1:5" s="138" customFormat="1" ht="20.45" customHeight="1">
      <c r="A76" s="147"/>
      <c r="B76" s="147" t="s">
        <v>86</v>
      </c>
      <c r="C76" s="147"/>
      <c r="D76" s="152" t="s">
        <v>163</v>
      </c>
      <c r="E76" s="151">
        <f t="shared" si="4"/>
        <v>978.92</v>
      </c>
    </row>
    <row r="77" spans="1:5" s="138" customFormat="1" ht="20.45" customHeight="1">
      <c r="A77" s="147"/>
      <c r="B77" s="147"/>
      <c r="C77" s="147" t="s">
        <v>90</v>
      </c>
      <c r="D77" s="152" t="s">
        <v>164</v>
      </c>
      <c r="E77" s="151">
        <v>978.92</v>
      </c>
    </row>
    <row r="78" spans="1:5" s="139" customFormat="1" ht="20.45" customHeight="1">
      <c r="A78" s="147">
        <v>208</v>
      </c>
      <c r="B78" s="147"/>
      <c r="C78" s="147"/>
      <c r="D78" s="152" t="s">
        <v>165</v>
      </c>
      <c r="E78" s="151">
        <f>E79+E82+E85+E88+E91+E94+E97+E101+E104+E106+E109</f>
        <v>11014.5</v>
      </c>
    </row>
    <row r="79" spans="1:5" s="138" customFormat="1" ht="20.45" customHeight="1">
      <c r="A79" s="147"/>
      <c r="B79" s="147" t="s">
        <v>88</v>
      </c>
      <c r="C79" s="147"/>
      <c r="D79" s="152" t="s">
        <v>166</v>
      </c>
      <c r="E79" s="151">
        <f>E80+E81</f>
        <v>7295.43</v>
      </c>
    </row>
    <row r="80" spans="1:5" s="138" customFormat="1" ht="20.45" customHeight="1">
      <c r="A80" s="147"/>
      <c r="B80" s="147"/>
      <c r="C80" s="147" t="s">
        <v>167</v>
      </c>
      <c r="D80" s="152" t="s">
        <v>168</v>
      </c>
      <c r="E80" s="151">
        <f>7077.41+27.59</f>
        <v>7105</v>
      </c>
    </row>
    <row r="81" spans="1:5" s="138" customFormat="1" ht="20.45" customHeight="1">
      <c r="A81" s="147"/>
      <c r="B81" s="147"/>
      <c r="C81" s="147" t="s">
        <v>90</v>
      </c>
      <c r="D81" s="152" t="s">
        <v>169</v>
      </c>
      <c r="E81" s="151">
        <v>190.43</v>
      </c>
    </row>
    <row r="82" spans="1:5" s="138" customFormat="1" ht="20.45" customHeight="1">
      <c r="A82" s="147"/>
      <c r="B82" s="147" t="s">
        <v>95</v>
      </c>
      <c r="C82" s="147"/>
      <c r="D82" s="152" t="s">
        <v>170</v>
      </c>
      <c r="E82" s="151">
        <f>E83+E84</f>
        <v>1083</v>
      </c>
    </row>
    <row r="83" spans="1:5" s="138" customFormat="1" ht="20.45" customHeight="1">
      <c r="A83" s="147"/>
      <c r="B83" s="147"/>
      <c r="C83" s="147" t="s">
        <v>95</v>
      </c>
      <c r="D83" s="152" t="s">
        <v>171</v>
      </c>
      <c r="E83" s="151">
        <v>722</v>
      </c>
    </row>
    <row r="84" spans="1:5" s="138" customFormat="1" ht="20.45" customHeight="1">
      <c r="A84" s="147"/>
      <c r="B84" s="147"/>
      <c r="C84" s="147" t="s">
        <v>99</v>
      </c>
      <c r="D84" s="152" t="s">
        <v>172</v>
      </c>
      <c r="E84" s="151">
        <v>361</v>
      </c>
    </row>
    <row r="85" spans="1:5" s="138" customFormat="1" ht="20.45" customHeight="1">
      <c r="A85" s="147"/>
      <c r="B85" s="147" t="s">
        <v>97</v>
      </c>
      <c r="C85" s="147"/>
      <c r="D85" s="152" t="s">
        <v>173</v>
      </c>
      <c r="E85" s="151">
        <f>E86+E87</f>
        <v>116.8</v>
      </c>
    </row>
    <row r="86" spans="1:5" s="138" customFormat="1" ht="20.45" customHeight="1">
      <c r="A86" s="147"/>
      <c r="B86" s="147"/>
      <c r="C86" s="147" t="s">
        <v>95</v>
      </c>
      <c r="D86" s="152" t="s">
        <v>174</v>
      </c>
      <c r="E86" s="151">
        <v>76.5</v>
      </c>
    </row>
    <row r="87" spans="1:5" s="138" customFormat="1" ht="20.45" customHeight="1">
      <c r="A87" s="147"/>
      <c r="B87" s="147"/>
      <c r="C87" s="147" t="s">
        <v>90</v>
      </c>
      <c r="D87" s="152" t="s">
        <v>175</v>
      </c>
      <c r="E87" s="151">
        <v>40.299999999999997</v>
      </c>
    </row>
    <row r="88" spans="1:5" s="138" customFormat="1" ht="20.45" customHeight="1">
      <c r="A88" s="147"/>
      <c r="B88" s="147" t="s">
        <v>167</v>
      </c>
      <c r="C88" s="147"/>
      <c r="D88" s="152" t="s">
        <v>176</v>
      </c>
      <c r="E88" s="151">
        <f>E90+E89</f>
        <v>35.78</v>
      </c>
    </row>
    <row r="89" spans="1:5" s="138" customFormat="1" ht="20.45" customHeight="1">
      <c r="A89" s="147"/>
      <c r="B89" s="147"/>
      <c r="C89" s="147" t="s">
        <v>95</v>
      </c>
      <c r="D89" s="152" t="s">
        <v>177</v>
      </c>
      <c r="E89" s="151">
        <v>35</v>
      </c>
    </row>
    <row r="90" spans="1:5" s="138" customFormat="1" ht="20.45" customHeight="1">
      <c r="A90" s="147"/>
      <c r="B90" s="147"/>
      <c r="C90" s="147" t="s">
        <v>90</v>
      </c>
      <c r="D90" s="152" t="s">
        <v>178</v>
      </c>
      <c r="E90" s="151">
        <v>0.78</v>
      </c>
    </row>
    <row r="91" spans="1:5" s="138" customFormat="1" ht="20.45" customHeight="1">
      <c r="A91" s="147"/>
      <c r="B91" s="147" t="s">
        <v>104</v>
      </c>
      <c r="C91" s="147"/>
      <c r="D91" s="152" t="s">
        <v>179</v>
      </c>
      <c r="E91" s="151">
        <f>E92+E93</f>
        <v>738.19999999999993</v>
      </c>
    </row>
    <row r="92" spans="1:5" s="138" customFormat="1" ht="20.45" customHeight="1">
      <c r="A92" s="147"/>
      <c r="B92" s="147"/>
      <c r="C92" s="147" t="s">
        <v>92</v>
      </c>
      <c r="D92" s="152" t="s">
        <v>180</v>
      </c>
      <c r="E92" s="151">
        <v>1.8</v>
      </c>
    </row>
    <row r="93" spans="1:5" s="138" customFormat="1" ht="20.45" customHeight="1">
      <c r="A93" s="147"/>
      <c r="B93" s="147"/>
      <c r="C93" s="147" t="s">
        <v>90</v>
      </c>
      <c r="D93" s="152" t="s">
        <v>181</v>
      </c>
      <c r="E93" s="151">
        <v>736.4</v>
      </c>
    </row>
    <row r="94" spans="1:5" s="138" customFormat="1" ht="20.45" customHeight="1">
      <c r="A94" s="147"/>
      <c r="B94" s="147" t="s">
        <v>182</v>
      </c>
      <c r="C94" s="147"/>
      <c r="D94" s="152" t="s">
        <v>183</v>
      </c>
      <c r="E94" s="151">
        <f>E95+E96</f>
        <v>744.98</v>
      </c>
    </row>
    <row r="95" spans="1:5" s="138" customFormat="1" ht="20.45" customHeight="1">
      <c r="A95" s="147"/>
      <c r="B95" s="147"/>
      <c r="C95" s="147" t="s">
        <v>86</v>
      </c>
      <c r="D95" s="152" t="s">
        <v>184</v>
      </c>
      <c r="E95" s="151">
        <v>10</v>
      </c>
    </row>
    <row r="96" spans="1:5" s="138" customFormat="1" ht="20.45" customHeight="1">
      <c r="A96" s="147"/>
      <c r="B96" s="147"/>
      <c r="C96" s="147" t="s">
        <v>90</v>
      </c>
      <c r="D96" s="152" t="s">
        <v>185</v>
      </c>
      <c r="E96" s="151">
        <v>734.98</v>
      </c>
    </row>
    <row r="97" spans="1:5" s="138" customFormat="1" ht="20.45" customHeight="1">
      <c r="A97" s="147"/>
      <c r="B97" s="147" t="s">
        <v>186</v>
      </c>
      <c r="C97" s="147"/>
      <c r="D97" s="152" t="s">
        <v>187</v>
      </c>
      <c r="E97" s="151">
        <f>E98+E99+E100</f>
        <v>322.15999999999997</v>
      </c>
    </row>
    <row r="98" spans="1:5" s="138" customFormat="1" ht="20.45" customHeight="1">
      <c r="A98" s="147"/>
      <c r="B98" s="147"/>
      <c r="C98" s="147" t="s">
        <v>95</v>
      </c>
      <c r="D98" s="152" t="s">
        <v>188</v>
      </c>
      <c r="E98" s="151">
        <v>0</v>
      </c>
    </row>
    <row r="99" spans="1:5" s="138" customFormat="1" ht="20.45" customHeight="1">
      <c r="A99" s="147"/>
      <c r="B99" s="147"/>
      <c r="C99" s="147" t="s">
        <v>97</v>
      </c>
      <c r="D99" s="152" t="s">
        <v>189</v>
      </c>
      <c r="E99" s="151">
        <v>6.26</v>
      </c>
    </row>
    <row r="100" spans="1:5" s="138" customFormat="1" ht="20.45" customHeight="1">
      <c r="A100" s="147"/>
      <c r="B100" s="147"/>
      <c r="C100" s="147" t="s">
        <v>90</v>
      </c>
      <c r="D100" s="152" t="s">
        <v>190</v>
      </c>
      <c r="E100" s="151">
        <v>315.89999999999998</v>
      </c>
    </row>
    <row r="101" spans="1:5" s="138" customFormat="1" ht="20.45" customHeight="1">
      <c r="A101" s="147"/>
      <c r="B101" s="147" t="s">
        <v>191</v>
      </c>
      <c r="C101" s="147"/>
      <c r="D101" s="152" t="s">
        <v>192</v>
      </c>
      <c r="E101" s="151">
        <f>E102+E103</f>
        <v>610</v>
      </c>
    </row>
    <row r="102" spans="1:5" s="138" customFormat="1" ht="20.45" customHeight="1">
      <c r="A102" s="147"/>
      <c r="B102" s="147"/>
      <c r="C102" s="147" t="s">
        <v>86</v>
      </c>
      <c r="D102" s="152" t="s">
        <v>193</v>
      </c>
      <c r="E102" s="151">
        <v>410</v>
      </c>
    </row>
    <row r="103" spans="1:5" s="138" customFormat="1" ht="20.45" customHeight="1">
      <c r="A103" s="147"/>
      <c r="B103" s="147"/>
      <c r="C103" s="147" t="s">
        <v>88</v>
      </c>
      <c r="D103" s="152" t="s">
        <v>194</v>
      </c>
      <c r="E103" s="151">
        <v>200</v>
      </c>
    </row>
    <row r="104" spans="1:5" s="138" customFormat="1" ht="20.45" customHeight="1">
      <c r="A104" s="147"/>
      <c r="B104" s="147" t="s">
        <v>195</v>
      </c>
      <c r="C104" s="147"/>
      <c r="D104" s="152" t="s">
        <v>196</v>
      </c>
      <c r="E104" s="151">
        <f>E105</f>
        <v>7.75</v>
      </c>
    </row>
    <row r="105" spans="1:5" s="138" customFormat="1" ht="20.45" customHeight="1">
      <c r="A105" s="147"/>
      <c r="B105" s="147"/>
      <c r="C105" s="147" t="s">
        <v>86</v>
      </c>
      <c r="D105" s="152" t="s">
        <v>197</v>
      </c>
      <c r="E105" s="151">
        <v>7.75</v>
      </c>
    </row>
    <row r="106" spans="1:5" s="138" customFormat="1" ht="20.45" customHeight="1">
      <c r="A106" s="147"/>
      <c r="B106" s="147" t="s">
        <v>198</v>
      </c>
      <c r="C106" s="147"/>
      <c r="D106" s="152" t="s">
        <v>199</v>
      </c>
      <c r="E106" s="151">
        <f>E107+E108</f>
        <v>45</v>
      </c>
    </row>
    <row r="107" spans="1:5" s="138" customFormat="1" ht="20.45" customHeight="1">
      <c r="A107" s="147"/>
      <c r="B107" s="147"/>
      <c r="C107" s="147" t="s">
        <v>86</v>
      </c>
      <c r="D107" s="152" t="s">
        <v>200</v>
      </c>
      <c r="E107" s="151">
        <v>30</v>
      </c>
    </row>
    <row r="108" spans="1:5" s="138" customFormat="1" ht="20.45" customHeight="1">
      <c r="A108" s="147"/>
      <c r="B108" s="147"/>
      <c r="C108" s="147" t="s">
        <v>88</v>
      </c>
      <c r="D108" s="152" t="s">
        <v>201</v>
      </c>
      <c r="E108" s="151">
        <v>15</v>
      </c>
    </row>
    <row r="109" spans="1:5" s="138" customFormat="1" ht="20.45" customHeight="1">
      <c r="A109" s="147"/>
      <c r="B109" s="147" t="s">
        <v>202</v>
      </c>
      <c r="C109" s="147"/>
      <c r="D109" s="152" t="s">
        <v>203</v>
      </c>
      <c r="E109" s="151">
        <f>E110</f>
        <v>15.4</v>
      </c>
    </row>
    <row r="110" spans="1:5" s="138" customFormat="1" ht="20.45" customHeight="1">
      <c r="A110" s="147"/>
      <c r="B110" s="147"/>
      <c r="C110" s="147" t="s">
        <v>90</v>
      </c>
      <c r="D110" s="152" t="s">
        <v>204</v>
      </c>
      <c r="E110" s="151">
        <v>15.4</v>
      </c>
    </row>
    <row r="111" spans="1:5" s="139" customFormat="1" ht="20.45" customHeight="1">
      <c r="A111" s="147">
        <v>210</v>
      </c>
      <c r="B111" s="147"/>
      <c r="C111" s="147"/>
      <c r="D111" s="152" t="s">
        <v>205</v>
      </c>
      <c r="E111" s="151">
        <f>E112+E114+E117+E120+E123+E126+E128+E131+E133+E135</f>
        <v>4367.9399999999996</v>
      </c>
    </row>
    <row r="112" spans="1:5" s="139" customFormat="1" ht="20.45" customHeight="1">
      <c r="A112" s="147"/>
      <c r="B112" s="147" t="s">
        <v>86</v>
      </c>
      <c r="C112" s="147"/>
      <c r="D112" s="152" t="s">
        <v>206</v>
      </c>
      <c r="E112" s="151">
        <f>E113</f>
        <v>276.27</v>
      </c>
    </row>
    <row r="113" spans="1:5" s="139" customFormat="1" ht="20.45" customHeight="1">
      <c r="A113" s="147"/>
      <c r="B113" s="147"/>
      <c r="C113" s="147" t="s">
        <v>90</v>
      </c>
      <c r="D113" s="152" t="s">
        <v>207</v>
      </c>
      <c r="E113" s="151">
        <v>276.27</v>
      </c>
    </row>
    <row r="114" spans="1:5" s="138" customFormat="1" ht="20.45" customHeight="1">
      <c r="A114" s="147"/>
      <c r="B114" s="147" t="s">
        <v>84</v>
      </c>
      <c r="C114" s="147"/>
      <c r="D114" s="152" t="s">
        <v>208</v>
      </c>
      <c r="E114" s="151">
        <f>E115+E116</f>
        <v>330.3</v>
      </c>
    </row>
    <row r="115" spans="1:5" s="138" customFormat="1" ht="20.45" customHeight="1">
      <c r="A115" s="147"/>
      <c r="B115" s="147"/>
      <c r="C115" s="147" t="s">
        <v>86</v>
      </c>
      <c r="D115" s="152" t="s">
        <v>209</v>
      </c>
      <c r="E115" s="151">
        <v>327</v>
      </c>
    </row>
    <row r="116" spans="1:5" s="138" customFormat="1" ht="20.45" customHeight="1">
      <c r="A116" s="147"/>
      <c r="B116" s="147"/>
      <c r="C116" s="147" t="s">
        <v>90</v>
      </c>
      <c r="D116" s="152" t="s">
        <v>210</v>
      </c>
      <c r="E116" s="151">
        <v>3.3</v>
      </c>
    </row>
    <row r="117" spans="1:5" s="138" customFormat="1" ht="20.45" customHeight="1">
      <c r="A117" s="147"/>
      <c r="B117" s="147" t="s">
        <v>92</v>
      </c>
      <c r="C117" s="147"/>
      <c r="D117" s="152" t="s">
        <v>211</v>
      </c>
      <c r="E117" s="151">
        <f>E118+E119</f>
        <v>1227.9199999999998</v>
      </c>
    </row>
    <row r="118" spans="1:5" s="138" customFormat="1" ht="20.45" customHeight="1">
      <c r="A118" s="147"/>
      <c r="B118" s="147"/>
      <c r="C118" s="147" t="s">
        <v>104</v>
      </c>
      <c r="D118" s="152" t="s">
        <v>212</v>
      </c>
      <c r="E118" s="151">
        <v>1064.6199999999999</v>
      </c>
    </row>
    <row r="119" spans="1:5" s="138" customFormat="1" ht="20.45" customHeight="1">
      <c r="A119" s="147"/>
      <c r="B119" s="147"/>
      <c r="C119" s="147" t="s">
        <v>90</v>
      </c>
      <c r="D119" s="152" t="s">
        <v>213</v>
      </c>
      <c r="E119" s="151">
        <v>163.30000000000001</v>
      </c>
    </row>
    <row r="120" spans="1:5" s="138" customFormat="1" ht="20.45" customHeight="1">
      <c r="A120" s="147"/>
      <c r="B120" s="147" t="s">
        <v>97</v>
      </c>
      <c r="C120" s="147"/>
      <c r="D120" s="152" t="s">
        <v>214</v>
      </c>
      <c r="E120" s="151">
        <f>E121+E122</f>
        <v>188.32999999999998</v>
      </c>
    </row>
    <row r="121" spans="1:5" s="138" customFormat="1" ht="20.45" customHeight="1">
      <c r="A121" s="147"/>
      <c r="B121" s="147"/>
      <c r="C121" s="147" t="s">
        <v>215</v>
      </c>
      <c r="D121" s="152" t="s">
        <v>216</v>
      </c>
      <c r="E121" s="151">
        <v>95.91</v>
      </c>
    </row>
    <row r="122" spans="1:5" s="138" customFormat="1" ht="20.45" customHeight="1">
      <c r="A122" s="147"/>
      <c r="B122" s="147"/>
      <c r="C122" s="147" t="s">
        <v>90</v>
      </c>
      <c r="D122" s="152" t="s">
        <v>217</v>
      </c>
      <c r="E122" s="151">
        <v>92.42</v>
      </c>
    </row>
    <row r="123" spans="1:5" s="138" customFormat="1" ht="20.45" customHeight="1">
      <c r="A123" s="147"/>
      <c r="B123" s="147" t="s">
        <v>186</v>
      </c>
      <c r="C123" s="147"/>
      <c r="D123" s="152" t="s">
        <v>218</v>
      </c>
      <c r="E123" s="151">
        <f>E124+E125</f>
        <v>806.2</v>
      </c>
    </row>
    <row r="124" spans="1:5" s="138" customFormat="1" ht="20.45" customHeight="1">
      <c r="A124" s="147"/>
      <c r="B124" s="147"/>
      <c r="C124" s="147" t="s">
        <v>88</v>
      </c>
      <c r="D124" s="152" t="s">
        <v>219</v>
      </c>
      <c r="E124" s="151">
        <v>393</v>
      </c>
    </row>
    <row r="125" spans="1:5" s="138" customFormat="1" ht="20.45" customHeight="1">
      <c r="A125" s="147"/>
      <c r="B125" s="147"/>
      <c r="C125" s="147" t="s">
        <v>90</v>
      </c>
      <c r="D125" s="152" t="s">
        <v>220</v>
      </c>
      <c r="E125" s="151">
        <v>413.2</v>
      </c>
    </row>
    <row r="126" spans="1:5" s="138" customFormat="1" ht="20.45" customHeight="1">
      <c r="A126" s="147"/>
      <c r="B126" s="147" t="s">
        <v>221</v>
      </c>
      <c r="C126" s="147"/>
      <c r="D126" s="152" t="s">
        <v>222</v>
      </c>
      <c r="E126" s="151">
        <f>E127</f>
        <v>900</v>
      </c>
    </row>
    <row r="127" spans="1:5" s="138" customFormat="1" ht="20.45" customHeight="1">
      <c r="A127" s="147"/>
      <c r="B127" s="147"/>
      <c r="C127" s="147" t="s">
        <v>88</v>
      </c>
      <c r="D127" s="152" t="s">
        <v>223</v>
      </c>
      <c r="E127" s="151">
        <v>900</v>
      </c>
    </row>
    <row r="128" spans="1:5" s="138" customFormat="1" ht="20.45" customHeight="1">
      <c r="A128" s="147"/>
      <c r="B128" s="147" t="s">
        <v>109</v>
      </c>
      <c r="C128" s="147"/>
      <c r="D128" s="152" t="s">
        <v>224</v>
      </c>
      <c r="E128" s="151">
        <f>E129+E130</f>
        <v>522.91999999999996</v>
      </c>
    </row>
    <row r="129" spans="1:5" s="138" customFormat="1" ht="20.45" customHeight="1">
      <c r="A129" s="147"/>
      <c r="B129" s="147"/>
      <c r="C129" s="147" t="s">
        <v>86</v>
      </c>
      <c r="D129" s="152" t="s">
        <v>225</v>
      </c>
      <c r="E129" s="151">
        <v>-33.380000000000003</v>
      </c>
    </row>
    <row r="130" spans="1:5" s="138" customFormat="1" ht="20.45" customHeight="1">
      <c r="A130" s="147"/>
      <c r="B130" s="147"/>
      <c r="C130" s="147" t="s">
        <v>90</v>
      </c>
      <c r="D130" s="152" t="s">
        <v>226</v>
      </c>
      <c r="E130" s="151">
        <v>556.29999999999995</v>
      </c>
    </row>
    <row r="131" spans="1:5" s="138" customFormat="1" ht="20.45" customHeight="1">
      <c r="A131" s="147"/>
      <c r="B131" s="147" t="s">
        <v>227</v>
      </c>
      <c r="C131" s="147"/>
      <c r="D131" s="152" t="s">
        <v>228</v>
      </c>
      <c r="E131" s="151">
        <f t="shared" ref="E131:E135" si="5">E132</f>
        <v>100</v>
      </c>
    </row>
    <row r="132" spans="1:5" s="138" customFormat="1" ht="20.45" customHeight="1">
      <c r="A132" s="147"/>
      <c r="B132" s="147"/>
      <c r="C132" s="147" t="s">
        <v>90</v>
      </c>
      <c r="D132" s="152" t="s">
        <v>229</v>
      </c>
      <c r="E132" s="151">
        <v>100</v>
      </c>
    </row>
    <row r="133" spans="1:5" s="138" customFormat="1" ht="20.45" customHeight="1">
      <c r="A133" s="147"/>
      <c r="B133" s="147" t="s">
        <v>230</v>
      </c>
      <c r="C133" s="147"/>
      <c r="D133" s="152" t="s">
        <v>231</v>
      </c>
      <c r="E133" s="151">
        <f t="shared" si="5"/>
        <v>6</v>
      </c>
    </row>
    <row r="134" spans="1:5" s="138" customFormat="1" ht="20.45" customHeight="1">
      <c r="A134" s="147"/>
      <c r="B134" s="147"/>
      <c r="C134" s="147" t="s">
        <v>86</v>
      </c>
      <c r="D134" s="152" t="s">
        <v>232</v>
      </c>
      <c r="E134" s="151">
        <v>6</v>
      </c>
    </row>
    <row r="135" spans="1:5" s="138" customFormat="1" ht="20.45" customHeight="1">
      <c r="A135" s="147"/>
      <c r="B135" s="147" t="s">
        <v>90</v>
      </c>
      <c r="C135" s="147"/>
      <c r="D135" s="152" t="s">
        <v>233</v>
      </c>
      <c r="E135" s="151">
        <f t="shared" si="5"/>
        <v>10</v>
      </c>
    </row>
    <row r="136" spans="1:5" s="138" customFormat="1" ht="20.45" customHeight="1">
      <c r="A136" s="147"/>
      <c r="B136" s="147"/>
      <c r="C136" s="147" t="s">
        <v>90</v>
      </c>
      <c r="D136" s="152" t="s">
        <v>234</v>
      </c>
      <c r="E136" s="151">
        <v>10</v>
      </c>
    </row>
    <row r="137" spans="1:5" s="139" customFormat="1" ht="20.45" customHeight="1">
      <c r="A137" s="147">
        <v>211</v>
      </c>
      <c r="B137" s="147"/>
      <c r="C137" s="147"/>
      <c r="D137" s="152" t="s">
        <v>235</v>
      </c>
      <c r="E137" s="151">
        <f>E138+E141</f>
        <v>476.84</v>
      </c>
    </row>
    <row r="138" spans="1:5" s="138" customFormat="1" ht="20.45" customHeight="1">
      <c r="A138" s="147"/>
      <c r="B138" s="147" t="s">
        <v>86</v>
      </c>
      <c r="C138" s="147"/>
      <c r="D138" s="152" t="s">
        <v>236</v>
      </c>
      <c r="E138" s="151">
        <f>E139+E140</f>
        <v>356.39</v>
      </c>
    </row>
    <row r="139" spans="1:5" s="138" customFormat="1" ht="20.45" customHeight="1">
      <c r="A139" s="147"/>
      <c r="B139" s="147"/>
      <c r="C139" s="147" t="s">
        <v>88</v>
      </c>
      <c r="D139" s="152" t="s">
        <v>237</v>
      </c>
      <c r="E139" s="151">
        <v>14.84</v>
      </c>
    </row>
    <row r="140" spans="1:5" s="138" customFormat="1" ht="20.45" customHeight="1">
      <c r="A140" s="147"/>
      <c r="B140" s="147"/>
      <c r="C140" s="147" t="s">
        <v>90</v>
      </c>
      <c r="D140" s="152" t="s">
        <v>238</v>
      </c>
      <c r="E140" s="151">
        <v>341.55</v>
      </c>
    </row>
    <row r="141" spans="1:5" s="138" customFormat="1" ht="20.45" customHeight="1">
      <c r="A141" s="147"/>
      <c r="B141" s="147" t="s">
        <v>88</v>
      </c>
      <c r="C141" s="147"/>
      <c r="D141" s="152" t="s">
        <v>239</v>
      </c>
      <c r="E141" s="151">
        <f>E142</f>
        <v>120.45</v>
      </c>
    </row>
    <row r="142" spans="1:5" s="138" customFormat="1" ht="20.45" customHeight="1">
      <c r="A142" s="147"/>
      <c r="B142" s="147"/>
      <c r="C142" s="147" t="s">
        <v>90</v>
      </c>
      <c r="D142" s="152" t="s">
        <v>240</v>
      </c>
      <c r="E142" s="151">
        <v>120.45</v>
      </c>
    </row>
    <row r="143" spans="1:5" s="139" customFormat="1" ht="20.45" customHeight="1">
      <c r="A143" s="147">
        <v>212</v>
      </c>
      <c r="B143" s="147"/>
      <c r="C143" s="147"/>
      <c r="D143" s="152" t="s">
        <v>241</v>
      </c>
      <c r="E143" s="151">
        <f>E144+E149+E151+E153+E155</f>
        <v>32685.429999999997</v>
      </c>
    </row>
    <row r="144" spans="1:5" s="138" customFormat="1" ht="20.45" customHeight="1">
      <c r="A144" s="147"/>
      <c r="B144" s="147" t="s">
        <v>86</v>
      </c>
      <c r="C144" s="147"/>
      <c r="D144" s="152" t="s">
        <v>242</v>
      </c>
      <c r="E144" s="151">
        <f>E145+E146+E147+E148</f>
        <v>7824.66</v>
      </c>
    </row>
    <row r="145" spans="1:5" s="138" customFormat="1" ht="20.45" customHeight="1">
      <c r="A145" s="147"/>
      <c r="B145" s="147"/>
      <c r="C145" s="147" t="s">
        <v>86</v>
      </c>
      <c r="D145" s="152" t="s">
        <v>87</v>
      </c>
      <c r="E145" s="151">
        <v>575.74</v>
      </c>
    </row>
    <row r="146" spans="1:5" s="138" customFormat="1" ht="20.45" customHeight="1">
      <c r="A146" s="147"/>
      <c r="B146" s="147"/>
      <c r="C146" s="147" t="s">
        <v>88</v>
      </c>
      <c r="D146" s="152" t="s">
        <v>89</v>
      </c>
      <c r="E146" s="151">
        <v>719.18</v>
      </c>
    </row>
    <row r="147" spans="1:5" s="138" customFormat="1" ht="20.45" customHeight="1">
      <c r="A147" s="147"/>
      <c r="B147" s="147"/>
      <c r="C147" s="147" t="s">
        <v>92</v>
      </c>
      <c r="D147" s="152" t="s">
        <v>243</v>
      </c>
      <c r="E147" s="151">
        <v>30</v>
      </c>
    </row>
    <row r="148" spans="1:5" s="138" customFormat="1" ht="20.45" customHeight="1">
      <c r="A148" s="147"/>
      <c r="B148" s="147"/>
      <c r="C148" s="147">
        <v>99</v>
      </c>
      <c r="D148" s="152" t="s">
        <v>244</v>
      </c>
      <c r="E148" s="151">
        <v>6499.74</v>
      </c>
    </row>
    <row r="149" spans="1:5" s="138" customFormat="1" ht="20.45" customHeight="1">
      <c r="A149" s="147"/>
      <c r="B149" s="147" t="s">
        <v>88</v>
      </c>
      <c r="C149" s="147"/>
      <c r="D149" s="152" t="s">
        <v>245</v>
      </c>
      <c r="E149" s="151">
        <f t="shared" ref="E149:E153" si="6">E150</f>
        <v>115</v>
      </c>
    </row>
    <row r="150" spans="1:5" s="138" customFormat="1" ht="20.45" customHeight="1">
      <c r="A150" s="147"/>
      <c r="B150" s="147"/>
      <c r="C150" s="147" t="s">
        <v>86</v>
      </c>
      <c r="D150" s="152" t="s">
        <v>246</v>
      </c>
      <c r="E150" s="151">
        <v>115</v>
      </c>
    </row>
    <row r="151" spans="1:5" s="138" customFormat="1" ht="20.45" customHeight="1">
      <c r="A151" s="147"/>
      <c r="B151" s="147" t="s">
        <v>84</v>
      </c>
      <c r="C151" s="147"/>
      <c r="D151" s="152" t="s">
        <v>247</v>
      </c>
      <c r="E151" s="151">
        <f t="shared" si="6"/>
        <v>13846.22</v>
      </c>
    </row>
    <row r="152" spans="1:5" s="138" customFormat="1" ht="20.45" customHeight="1">
      <c r="A152" s="147"/>
      <c r="B152" s="147"/>
      <c r="C152" s="147">
        <v>99</v>
      </c>
      <c r="D152" s="152" t="s">
        <v>248</v>
      </c>
      <c r="E152" s="151">
        <f>13750.22+96</f>
        <v>13846.22</v>
      </c>
    </row>
    <row r="153" spans="1:5" s="138" customFormat="1" ht="20.45" customHeight="1">
      <c r="A153" s="147"/>
      <c r="B153" s="147" t="s">
        <v>95</v>
      </c>
      <c r="C153" s="147"/>
      <c r="D153" s="152" t="s">
        <v>249</v>
      </c>
      <c r="E153" s="151">
        <f t="shared" si="6"/>
        <v>10706.64</v>
      </c>
    </row>
    <row r="154" spans="1:5" s="138" customFormat="1" ht="20.45" customHeight="1">
      <c r="A154" s="147"/>
      <c r="B154" s="147"/>
      <c r="C154" s="147" t="s">
        <v>86</v>
      </c>
      <c r="D154" s="152" t="s">
        <v>250</v>
      </c>
      <c r="E154" s="151">
        <v>10706.64</v>
      </c>
    </row>
    <row r="155" spans="1:5" s="138" customFormat="1" ht="20.45" customHeight="1">
      <c r="A155" s="147"/>
      <c r="B155" s="147" t="s">
        <v>99</v>
      </c>
      <c r="C155" s="147"/>
      <c r="D155" s="152" t="s">
        <v>251</v>
      </c>
      <c r="E155" s="151">
        <f t="shared" ref="E155:E160" si="7">E156</f>
        <v>192.91</v>
      </c>
    </row>
    <row r="156" spans="1:5" s="138" customFormat="1" ht="20.45" customHeight="1">
      <c r="A156" s="147"/>
      <c r="B156" s="147"/>
      <c r="C156" s="147" t="s">
        <v>86</v>
      </c>
      <c r="D156" s="152" t="s">
        <v>252</v>
      </c>
      <c r="E156" s="151">
        <v>192.91</v>
      </c>
    </row>
    <row r="157" spans="1:5" s="139" customFormat="1" ht="20.45" customHeight="1">
      <c r="A157" s="147">
        <v>213</v>
      </c>
      <c r="B157" s="147"/>
      <c r="C157" s="147"/>
      <c r="D157" s="152" t="s">
        <v>253</v>
      </c>
      <c r="E157" s="151">
        <f>E158+E160</f>
        <v>254</v>
      </c>
    </row>
    <row r="158" spans="1:5" s="139" customFormat="1" ht="20.45" customHeight="1">
      <c r="A158" s="147"/>
      <c r="B158" s="147" t="s">
        <v>86</v>
      </c>
      <c r="C158" s="147"/>
      <c r="D158" s="152" t="s">
        <v>254</v>
      </c>
      <c r="E158" s="151">
        <f t="shared" si="7"/>
        <v>12</v>
      </c>
    </row>
    <row r="159" spans="1:5" s="139" customFormat="1" ht="20.45" customHeight="1">
      <c r="A159" s="147"/>
      <c r="B159" s="147"/>
      <c r="C159" s="147" t="s">
        <v>255</v>
      </c>
      <c r="D159" s="152" t="s">
        <v>256</v>
      </c>
      <c r="E159" s="151">
        <v>12</v>
      </c>
    </row>
    <row r="160" spans="1:5" s="138" customFormat="1" ht="20.45" customHeight="1">
      <c r="A160" s="147"/>
      <c r="B160" s="147" t="s">
        <v>95</v>
      </c>
      <c r="C160" s="147"/>
      <c r="D160" s="152" t="s">
        <v>257</v>
      </c>
      <c r="E160" s="151">
        <f t="shared" si="7"/>
        <v>242</v>
      </c>
    </row>
    <row r="161" spans="1:5" s="138" customFormat="1" ht="20.45" customHeight="1">
      <c r="A161" s="147"/>
      <c r="B161" s="147"/>
      <c r="C161" s="147" t="s">
        <v>88</v>
      </c>
      <c r="D161" s="152" t="s">
        <v>89</v>
      </c>
      <c r="E161" s="151">
        <v>242</v>
      </c>
    </row>
    <row r="162" spans="1:5" s="139" customFormat="1" ht="20.45" customHeight="1">
      <c r="A162" s="147" t="s">
        <v>258</v>
      </c>
      <c r="B162" s="147"/>
      <c r="C162" s="147"/>
      <c r="D162" s="152" t="s">
        <v>259</v>
      </c>
      <c r="E162" s="151">
        <f>E163+E166</f>
        <v>1132</v>
      </c>
    </row>
    <row r="163" spans="1:5" s="138" customFormat="1" ht="20.45" customHeight="1">
      <c r="A163" s="147"/>
      <c r="B163" s="147" t="s">
        <v>167</v>
      </c>
      <c r="C163" s="147"/>
      <c r="D163" s="152" t="s">
        <v>260</v>
      </c>
      <c r="E163" s="151">
        <f>E164+E165</f>
        <v>1126</v>
      </c>
    </row>
    <row r="164" spans="1:5" s="138" customFormat="1" ht="20.45" customHeight="1">
      <c r="A164" s="147"/>
      <c r="B164" s="147"/>
      <c r="C164" s="147" t="s">
        <v>95</v>
      </c>
      <c r="D164" s="152" t="s">
        <v>261</v>
      </c>
      <c r="E164" s="151">
        <v>900</v>
      </c>
    </row>
    <row r="165" spans="1:5" s="138" customFormat="1" ht="20.45" customHeight="1">
      <c r="A165" s="147"/>
      <c r="B165" s="147"/>
      <c r="C165" s="147" t="s">
        <v>90</v>
      </c>
      <c r="D165" s="152" t="s">
        <v>262</v>
      </c>
      <c r="E165" s="151">
        <v>226</v>
      </c>
    </row>
    <row r="166" spans="1:5" s="138" customFormat="1" ht="20.45" customHeight="1">
      <c r="A166" s="147"/>
      <c r="B166" s="147" t="s">
        <v>90</v>
      </c>
      <c r="C166" s="147"/>
      <c r="D166" s="152" t="s">
        <v>263</v>
      </c>
      <c r="E166" s="151">
        <f t="shared" ref="E166:E171" si="8">E167</f>
        <v>6</v>
      </c>
    </row>
    <row r="167" spans="1:5" s="138" customFormat="1" ht="20.45" customHeight="1">
      <c r="A167" s="147"/>
      <c r="B167" s="147"/>
      <c r="C167" s="147" t="s">
        <v>90</v>
      </c>
      <c r="D167" s="152" t="s">
        <v>264</v>
      </c>
      <c r="E167" s="151">
        <v>6</v>
      </c>
    </row>
    <row r="168" spans="1:5" s="139" customFormat="1" ht="20.45" customHeight="1">
      <c r="A168" s="147" t="s">
        <v>265</v>
      </c>
      <c r="B168" s="147"/>
      <c r="C168" s="147"/>
      <c r="D168" s="152" t="s">
        <v>266</v>
      </c>
      <c r="E168" s="151">
        <f>E169+E171</f>
        <v>47006.85</v>
      </c>
    </row>
    <row r="169" spans="1:5" s="139" customFormat="1" ht="20.45" customHeight="1">
      <c r="A169" s="147"/>
      <c r="B169" s="147" t="s">
        <v>88</v>
      </c>
      <c r="C169" s="147"/>
      <c r="D169" s="152" t="s">
        <v>267</v>
      </c>
      <c r="E169" s="151">
        <f t="shared" si="8"/>
        <v>5</v>
      </c>
    </row>
    <row r="170" spans="1:5" s="139" customFormat="1" ht="20.45" customHeight="1">
      <c r="A170" s="147"/>
      <c r="B170" s="147"/>
      <c r="C170" s="147" t="s">
        <v>90</v>
      </c>
      <c r="D170" s="152" t="s">
        <v>268</v>
      </c>
      <c r="E170" s="151">
        <v>5</v>
      </c>
    </row>
    <row r="171" spans="1:5" s="138" customFormat="1" ht="20.45" customHeight="1">
      <c r="A171" s="147"/>
      <c r="B171" s="147" t="s">
        <v>90</v>
      </c>
      <c r="C171" s="147"/>
      <c r="D171" s="152" t="s">
        <v>269</v>
      </c>
      <c r="E171" s="151">
        <f t="shared" si="8"/>
        <v>47001.85</v>
      </c>
    </row>
    <row r="172" spans="1:5" s="138" customFormat="1" ht="20.45" customHeight="1">
      <c r="A172" s="147"/>
      <c r="B172" s="147"/>
      <c r="C172" s="147" t="s">
        <v>90</v>
      </c>
      <c r="D172" s="152" t="s">
        <v>270</v>
      </c>
      <c r="E172" s="151">
        <v>47001.85</v>
      </c>
    </row>
    <row r="173" spans="1:5" s="139" customFormat="1" ht="20.45" customHeight="1">
      <c r="A173" s="147">
        <v>221</v>
      </c>
      <c r="B173" s="147"/>
      <c r="C173" s="147"/>
      <c r="D173" s="152" t="s">
        <v>271</v>
      </c>
      <c r="E173" s="151">
        <f t="shared" ref="E173:E177" si="9">E174</f>
        <v>647.72</v>
      </c>
    </row>
    <row r="174" spans="1:5" s="138" customFormat="1" ht="20.45" customHeight="1">
      <c r="A174" s="147"/>
      <c r="B174" s="147" t="s">
        <v>88</v>
      </c>
      <c r="C174" s="147"/>
      <c r="D174" s="152" t="s">
        <v>272</v>
      </c>
      <c r="E174" s="151">
        <f t="shared" si="9"/>
        <v>647.72</v>
      </c>
    </row>
    <row r="175" spans="1:5" s="138" customFormat="1" ht="20.45" customHeight="1">
      <c r="A175" s="147"/>
      <c r="B175" s="147"/>
      <c r="C175" s="147" t="s">
        <v>86</v>
      </c>
      <c r="D175" s="152" t="s">
        <v>273</v>
      </c>
      <c r="E175" s="151">
        <v>647.72</v>
      </c>
    </row>
    <row r="176" spans="1:5" s="139" customFormat="1" ht="20.45" customHeight="1">
      <c r="A176" s="147" t="s">
        <v>274</v>
      </c>
      <c r="B176" s="147"/>
      <c r="C176" s="147"/>
      <c r="D176" s="152" t="s">
        <v>275</v>
      </c>
      <c r="E176" s="151">
        <f>E177+E179+E181</f>
        <v>694.31999999999994</v>
      </c>
    </row>
    <row r="177" spans="1:6" s="138" customFormat="1" ht="20.45" customHeight="1">
      <c r="A177" s="147"/>
      <c r="B177" s="147" t="s">
        <v>86</v>
      </c>
      <c r="C177" s="147"/>
      <c r="D177" s="152" t="s">
        <v>276</v>
      </c>
      <c r="E177" s="151">
        <f t="shared" si="9"/>
        <v>274.32</v>
      </c>
    </row>
    <row r="178" spans="1:6" s="138" customFormat="1" ht="20.45" customHeight="1">
      <c r="A178" s="147"/>
      <c r="B178" s="147"/>
      <c r="C178" s="147" t="s">
        <v>90</v>
      </c>
      <c r="D178" s="152" t="s">
        <v>277</v>
      </c>
      <c r="E178" s="151">
        <v>274.32</v>
      </c>
    </row>
    <row r="179" spans="1:6" s="138" customFormat="1" ht="20.45" customHeight="1">
      <c r="A179" s="147"/>
      <c r="B179" s="147" t="s">
        <v>88</v>
      </c>
      <c r="C179" s="147"/>
      <c r="D179" s="152" t="s">
        <v>278</v>
      </c>
      <c r="E179" s="151">
        <f>E180</f>
        <v>410</v>
      </c>
    </row>
    <row r="180" spans="1:6" s="138" customFormat="1" ht="20.45" customHeight="1">
      <c r="A180" s="147"/>
      <c r="B180" s="147"/>
      <c r="C180" s="147" t="s">
        <v>90</v>
      </c>
      <c r="D180" s="152" t="s">
        <v>279</v>
      </c>
      <c r="E180" s="151">
        <v>410</v>
      </c>
    </row>
    <row r="181" spans="1:6" s="138" customFormat="1" ht="20.45" customHeight="1">
      <c r="A181" s="147"/>
      <c r="B181" s="147" t="s">
        <v>90</v>
      </c>
      <c r="C181" s="147"/>
      <c r="D181" s="152" t="s">
        <v>280</v>
      </c>
      <c r="E181" s="151">
        <f>E182</f>
        <v>10</v>
      </c>
    </row>
    <row r="182" spans="1:6" s="138" customFormat="1" ht="20.45" customHeight="1">
      <c r="A182" s="147"/>
      <c r="B182" s="147"/>
      <c r="C182" s="147" t="s">
        <v>90</v>
      </c>
      <c r="D182" s="152" t="s">
        <v>281</v>
      </c>
      <c r="E182" s="151">
        <v>10</v>
      </c>
    </row>
    <row r="183" spans="1:6" s="139" customFormat="1" ht="20.45" customHeight="1">
      <c r="A183" s="147">
        <v>227</v>
      </c>
      <c r="B183" s="147"/>
      <c r="C183" s="147"/>
      <c r="D183" s="152" t="s">
        <v>282</v>
      </c>
      <c r="E183" s="151">
        <v>4000</v>
      </c>
    </row>
    <row r="184" spans="1:6" s="138" customFormat="1" ht="21" customHeight="1">
      <c r="A184" s="147" t="s">
        <v>283</v>
      </c>
      <c r="B184" s="153"/>
      <c r="C184" s="153"/>
      <c r="D184" s="152" t="s">
        <v>284</v>
      </c>
      <c r="E184" s="151">
        <v>13</v>
      </c>
      <c r="F184" s="154"/>
    </row>
    <row r="185" spans="1:6" ht="21" customHeight="1">
      <c r="A185" s="155"/>
      <c r="B185" s="147" t="s">
        <v>90</v>
      </c>
      <c r="C185" s="147"/>
      <c r="D185" s="152" t="s">
        <v>285</v>
      </c>
      <c r="E185" s="151">
        <v>13</v>
      </c>
    </row>
    <row r="186" spans="1:6" ht="21" customHeight="1">
      <c r="A186" s="155"/>
      <c r="B186" s="147"/>
      <c r="C186" s="147" t="s">
        <v>90</v>
      </c>
      <c r="D186" s="152" t="s">
        <v>286</v>
      </c>
      <c r="E186" s="151">
        <v>13</v>
      </c>
    </row>
    <row r="187" spans="1:6" ht="21" customHeight="1"/>
    <row r="188" spans="1:6" ht="21" customHeight="1"/>
    <row r="189" spans="1:6" ht="21" customHeight="1"/>
    <row r="190" spans="1:6" ht="21" customHeight="1"/>
    <row r="191" spans="1:6" ht="21" customHeight="1"/>
    <row r="192" spans="1:6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</sheetData>
  <mergeCells count="4">
    <mergeCell ref="A1:E1"/>
    <mergeCell ref="A3:C3"/>
    <mergeCell ref="D3:D4"/>
    <mergeCell ref="E3:E4"/>
  </mergeCells>
  <phoneticPr fontId="34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154"/>
  <sheetViews>
    <sheetView showZeros="0" topLeftCell="A5" zoomScale="90" zoomScaleNormal="90" workbookViewId="0">
      <selection activeCell="E10" sqref="E10"/>
    </sheetView>
  </sheetViews>
  <sheetFormatPr defaultColWidth="9" defaultRowHeight="18.75"/>
  <cols>
    <col min="1" max="1" width="6.75" style="9" customWidth="1"/>
    <col min="2" max="2" width="29.125" style="9" customWidth="1"/>
    <col min="3" max="3" width="16.875" style="74" customWidth="1"/>
    <col min="4" max="4" width="16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>
      <c r="A2" s="35" t="s">
        <v>509</v>
      </c>
      <c r="D2" s="253" t="s">
        <v>76</v>
      </c>
      <c r="E2" s="253"/>
    </row>
    <row r="3" spans="1:5" s="73" customFormat="1" ht="42.95" customHeight="1">
      <c r="A3" s="89" t="s">
        <v>318</v>
      </c>
      <c r="B3" s="89" t="s">
        <v>377</v>
      </c>
      <c r="C3" s="39" t="s">
        <v>320</v>
      </c>
      <c r="D3" s="12" t="s">
        <v>77</v>
      </c>
      <c r="E3" s="12" t="s">
        <v>78</v>
      </c>
    </row>
    <row r="4" spans="1:5" s="73" customFormat="1" ht="42.95" customHeight="1">
      <c r="A4" s="250" t="s">
        <v>378</v>
      </c>
      <c r="B4" s="250"/>
      <c r="C4" s="90">
        <f>SUM(C5:C14)</f>
        <v>813.27</v>
      </c>
      <c r="D4" s="82"/>
      <c r="E4" s="82"/>
    </row>
    <row r="5" spans="1:5" s="73" customFormat="1" ht="56.1" customHeight="1">
      <c r="A5" s="230">
        <v>1</v>
      </c>
      <c r="B5" s="231" t="s">
        <v>379</v>
      </c>
      <c r="C5" s="83">
        <v>127.87</v>
      </c>
      <c r="D5" s="12">
        <v>2120101</v>
      </c>
      <c r="E5" s="12" t="s">
        <v>380</v>
      </c>
    </row>
    <row r="6" spans="1:5" s="73" customFormat="1" ht="50.1" customHeight="1">
      <c r="A6" s="230"/>
      <c r="B6" s="231"/>
      <c r="C6" s="83">
        <v>12.82</v>
      </c>
      <c r="D6" s="12">
        <v>2080505</v>
      </c>
      <c r="E6" s="84" t="s">
        <v>381</v>
      </c>
    </row>
    <row r="7" spans="1:5" s="73" customFormat="1" ht="50.1" customHeight="1">
      <c r="A7" s="230"/>
      <c r="B7" s="231"/>
      <c r="C7" s="83">
        <v>6.41</v>
      </c>
      <c r="D7" s="12">
        <v>2080506</v>
      </c>
      <c r="E7" s="84" t="s">
        <v>382</v>
      </c>
    </row>
    <row r="8" spans="1:5" s="73" customFormat="1" ht="50.1" customHeight="1">
      <c r="A8" s="230"/>
      <c r="B8" s="231"/>
      <c r="C8" s="83">
        <v>6.97</v>
      </c>
      <c r="D8" s="12">
        <v>2101102</v>
      </c>
      <c r="E8" s="84" t="s">
        <v>383</v>
      </c>
    </row>
    <row r="9" spans="1:5" s="73" customFormat="1" ht="50.1" customHeight="1">
      <c r="A9" s="230"/>
      <c r="B9" s="231"/>
      <c r="C9" s="83">
        <v>4.96</v>
      </c>
      <c r="D9" s="12">
        <v>2101199</v>
      </c>
      <c r="E9" s="84" t="s">
        <v>384</v>
      </c>
    </row>
    <row r="10" spans="1:5" s="73" customFormat="1" ht="50.1" customHeight="1">
      <c r="A10" s="230"/>
      <c r="B10" s="231"/>
      <c r="C10" s="83">
        <v>18.25</v>
      </c>
      <c r="D10" s="12">
        <v>2210201</v>
      </c>
      <c r="E10" s="84" t="s">
        <v>385</v>
      </c>
    </row>
    <row r="11" spans="1:5" s="73" customFormat="1" ht="50.1" customHeight="1">
      <c r="A11" s="89">
        <v>2</v>
      </c>
      <c r="B11" s="10" t="s">
        <v>398</v>
      </c>
      <c r="C11" s="46">
        <f>28.5+2.22</f>
        <v>30.72</v>
      </c>
      <c r="D11" s="10">
        <v>2120101</v>
      </c>
      <c r="E11" s="12" t="s">
        <v>380</v>
      </c>
    </row>
    <row r="12" spans="1:5" s="73" customFormat="1" ht="50.1" customHeight="1">
      <c r="A12" s="89">
        <v>3</v>
      </c>
      <c r="B12" s="10" t="s">
        <v>397</v>
      </c>
      <c r="C12" s="46">
        <v>8</v>
      </c>
      <c r="D12" s="10">
        <v>2120102</v>
      </c>
      <c r="E12" s="12" t="s">
        <v>387</v>
      </c>
    </row>
    <row r="13" spans="1:5" s="49" customFormat="1" ht="66" customHeight="1">
      <c r="A13" s="89">
        <v>4</v>
      </c>
      <c r="B13" s="12" t="s">
        <v>510</v>
      </c>
      <c r="C13" s="39">
        <v>197.27</v>
      </c>
      <c r="D13" s="10">
        <v>2120199</v>
      </c>
      <c r="E13" s="12" t="s">
        <v>390</v>
      </c>
    </row>
    <row r="14" spans="1:5" s="73" customFormat="1" ht="66" customHeight="1">
      <c r="A14" s="89">
        <v>5</v>
      </c>
      <c r="B14" s="12" t="s">
        <v>511</v>
      </c>
      <c r="C14" s="39">
        <v>400</v>
      </c>
      <c r="D14" s="10">
        <v>2120199</v>
      </c>
      <c r="E14" s="12" t="s">
        <v>390</v>
      </c>
    </row>
    <row r="15" spans="1:5" s="73" customFormat="1">
      <c r="C15" s="78"/>
    </row>
    <row r="16" spans="1:5" s="73" customFormat="1">
      <c r="C16" s="78"/>
    </row>
    <row r="17" spans="1:5" s="73" customFormat="1">
      <c r="C17" s="78"/>
    </row>
    <row r="18" spans="1:5" s="73" customFormat="1">
      <c r="C18" s="78"/>
    </row>
    <row r="19" spans="1:5" s="73" customFormat="1">
      <c r="C19" s="78"/>
    </row>
    <row r="20" spans="1:5" s="73" customFormat="1">
      <c r="C20" s="78"/>
    </row>
    <row r="21" spans="1:5" s="73" customFormat="1">
      <c r="C21" s="78"/>
    </row>
    <row r="22" spans="1:5" s="49" customFormat="1">
      <c r="A22" s="24"/>
      <c r="B22" s="24"/>
      <c r="C22" s="33"/>
      <c r="D22" s="24"/>
      <c r="E22" s="24"/>
    </row>
    <row r="23" spans="1:5" s="49" customFormat="1">
      <c r="A23" s="24"/>
      <c r="B23" s="24"/>
      <c r="C23" s="33"/>
      <c r="D23" s="24"/>
      <c r="E23" s="24"/>
    </row>
    <row r="24" spans="1:5" s="49" customFormat="1">
      <c r="A24" s="24"/>
      <c r="B24" s="24"/>
      <c r="C24" s="33"/>
      <c r="D24" s="24"/>
      <c r="E24" s="24"/>
    </row>
    <row r="25" spans="1:5" s="49" customFormat="1">
      <c r="A25" s="24"/>
      <c r="B25" s="24"/>
      <c r="C25" s="33"/>
      <c r="D25" s="24"/>
      <c r="E25" s="24"/>
    </row>
    <row r="26" spans="1:5" s="49" customFormat="1">
      <c r="A26" s="24"/>
      <c r="B26" s="24"/>
      <c r="C26" s="33"/>
      <c r="D26" s="24"/>
      <c r="E26" s="24"/>
    </row>
    <row r="27" spans="1:5" s="49" customFormat="1">
      <c r="A27" s="24"/>
      <c r="B27" s="24"/>
      <c r="C27" s="33"/>
      <c r="D27" s="24"/>
      <c r="E27" s="24"/>
    </row>
    <row r="28" spans="1:5" s="49" customFormat="1">
      <c r="A28" s="24"/>
      <c r="B28" s="24"/>
      <c r="C28" s="33"/>
      <c r="D28" s="24"/>
      <c r="E28" s="24"/>
    </row>
    <row r="29" spans="1:5" s="49" customFormat="1">
      <c r="A29" s="24"/>
      <c r="B29" s="24"/>
      <c r="C29" s="33"/>
      <c r="D29" s="24"/>
      <c r="E29" s="24"/>
    </row>
    <row r="30" spans="1:5" s="49" customFormat="1">
      <c r="A30" s="24"/>
      <c r="B30" s="24"/>
      <c r="C30" s="33"/>
      <c r="D30" s="24"/>
      <c r="E30" s="24"/>
    </row>
    <row r="31" spans="1:5" s="49" customFormat="1">
      <c r="A31" s="24"/>
      <c r="B31" s="24"/>
      <c r="C31" s="33"/>
      <c r="D31" s="24"/>
      <c r="E31" s="24"/>
    </row>
    <row r="32" spans="1:5" s="49" customFormat="1">
      <c r="A32" s="24"/>
      <c r="B32" s="24"/>
      <c r="C32" s="33"/>
      <c r="D32" s="24"/>
      <c r="E32" s="24"/>
    </row>
    <row r="33" spans="1:5" s="49" customFormat="1">
      <c r="A33" s="24"/>
      <c r="B33" s="24"/>
      <c r="C33" s="33"/>
      <c r="D33" s="24"/>
      <c r="E33" s="24"/>
    </row>
    <row r="34" spans="1:5" s="49" customFormat="1">
      <c r="A34" s="24"/>
      <c r="B34" s="24"/>
      <c r="C34" s="33"/>
      <c r="D34" s="24"/>
      <c r="E34" s="24"/>
    </row>
    <row r="35" spans="1:5" s="49" customFormat="1">
      <c r="A35" s="24"/>
      <c r="B35" s="24"/>
      <c r="C35" s="33"/>
      <c r="D35" s="24"/>
      <c r="E35" s="24"/>
    </row>
    <row r="36" spans="1:5" s="49" customFormat="1">
      <c r="A36" s="24"/>
      <c r="B36" s="24"/>
      <c r="C36" s="33"/>
      <c r="D36" s="24"/>
      <c r="E36" s="24"/>
    </row>
    <row r="37" spans="1:5" s="49" customFormat="1">
      <c r="A37" s="24"/>
      <c r="B37" s="24"/>
      <c r="C37" s="33"/>
      <c r="D37" s="24"/>
      <c r="E37" s="24"/>
    </row>
    <row r="38" spans="1:5" s="49" customFormat="1">
      <c r="A38" s="24"/>
      <c r="B38" s="24"/>
      <c r="C38" s="33"/>
      <c r="D38" s="24"/>
      <c r="E38" s="24"/>
    </row>
    <row r="39" spans="1:5" s="49" customFormat="1">
      <c r="A39" s="24"/>
      <c r="B39" s="24"/>
      <c r="C39" s="33"/>
      <c r="D39" s="24"/>
      <c r="E39" s="24"/>
    </row>
    <row r="40" spans="1:5" s="49" customFormat="1">
      <c r="A40" s="24"/>
      <c r="B40" s="24"/>
      <c r="C40" s="33"/>
      <c r="D40" s="24"/>
      <c r="E40" s="24"/>
    </row>
    <row r="41" spans="1:5" s="49" customFormat="1">
      <c r="A41" s="24"/>
      <c r="B41" s="24"/>
      <c r="C41" s="33"/>
      <c r="D41" s="24"/>
      <c r="E41" s="24"/>
    </row>
    <row r="42" spans="1:5" s="49" customFormat="1">
      <c r="A42" s="24"/>
      <c r="B42" s="24"/>
      <c r="C42" s="33"/>
      <c r="D42" s="24"/>
      <c r="E42" s="24"/>
    </row>
    <row r="43" spans="1:5" s="49" customFormat="1">
      <c r="A43" s="24"/>
      <c r="B43" s="24"/>
      <c r="C43" s="33"/>
      <c r="D43" s="24"/>
      <c r="E43" s="24"/>
    </row>
    <row r="44" spans="1:5" s="49" customFormat="1">
      <c r="A44" s="24"/>
      <c r="B44" s="24"/>
      <c r="C44" s="33"/>
      <c r="D44" s="24"/>
      <c r="E44" s="24"/>
    </row>
    <row r="45" spans="1:5" s="49" customFormat="1">
      <c r="A45" s="24"/>
      <c r="B45" s="24"/>
      <c r="C45" s="33"/>
      <c r="D45" s="24"/>
      <c r="E45" s="24"/>
    </row>
    <row r="46" spans="1:5" s="50" customFormat="1">
      <c r="A46" s="24"/>
      <c r="B46" s="24"/>
      <c r="C46" s="33"/>
      <c r="D46" s="24"/>
      <c r="E46" s="24"/>
    </row>
    <row r="47" spans="1:5" s="49" customFormat="1">
      <c r="A47" s="24"/>
      <c r="B47" s="24"/>
      <c r="C47" s="33"/>
      <c r="D47" s="24"/>
      <c r="E47" s="24"/>
    </row>
    <row r="48" spans="1:5" s="49" customFormat="1">
      <c r="A48" s="24"/>
      <c r="B48" s="24"/>
      <c r="C48" s="33"/>
      <c r="D48" s="24"/>
      <c r="E48" s="24"/>
    </row>
    <row r="49" spans="1:5" s="49" customFormat="1">
      <c r="A49" s="24"/>
      <c r="B49" s="24"/>
      <c r="C49" s="33"/>
      <c r="D49" s="24"/>
      <c r="E49" s="24"/>
    </row>
    <row r="50" spans="1:5" s="49" customFormat="1">
      <c r="A50" s="24"/>
      <c r="B50" s="24"/>
      <c r="C50" s="33"/>
      <c r="D50" s="24"/>
      <c r="E50" s="24"/>
    </row>
    <row r="51" spans="1:5" s="49" customFormat="1">
      <c r="A51" s="24"/>
      <c r="B51" s="24"/>
      <c r="C51" s="33"/>
      <c r="D51" s="24"/>
      <c r="E51" s="24"/>
    </row>
    <row r="52" spans="1:5" s="49" customFormat="1">
      <c r="A52" s="24"/>
      <c r="B52" s="24"/>
      <c r="C52" s="33"/>
      <c r="D52" s="24"/>
      <c r="E52" s="24"/>
    </row>
    <row r="53" spans="1:5" s="49" customFormat="1">
      <c r="A53" s="24"/>
      <c r="B53" s="24"/>
      <c r="C53" s="33"/>
      <c r="D53" s="24"/>
      <c r="E53" s="24"/>
    </row>
    <row r="54" spans="1:5" s="49" customFormat="1">
      <c r="A54" s="24"/>
      <c r="B54" s="24"/>
      <c r="C54" s="33"/>
      <c r="D54" s="24"/>
      <c r="E54" s="24"/>
    </row>
    <row r="55" spans="1:5" s="49" customFormat="1">
      <c r="A55" s="24"/>
      <c r="B55" s="24"/>
      <c r="C55" s="33"/>
      <c r="D55" s="24"/>
      <c r="E55" s="24"/>
    </row>
    <row r="56" spans="1:5" s="49" customFormat="1">
      <c r="A56" s="24"/>
      <c r="B56" s="24"/>
      <c r="C56" s="33"/>
      <c r="D56" s="24"/>
      <c r="E56" s="24"/>
    </row>
    <row r="57" spans="1:5" s="49" customFormat="1">
      <c r="A57" s="24"/>
      <c r="B57" s="24"/>
      <c r="C57" s="33"/>
      <c r="D57" s="24"/>
      <c r="E57" s="24"/>
    </row>
    <row r="58" spans="1:5" s="49" customFormat="1">
      <c r="A58" s="24"/>
      <c r="B58" s="24"/>
      <c r="C58" s="33"/>
      <c r="D58" s="24"/>
      <c r="E58" s="24"/>
    </row>
    <row r="59" spans="1:5" s="49" customFormat="1">
      <c r="A59" s="24"/>
      <c r="B59" s="24"/>
      <c r="C59" s="33"/>
      <c r="D59" s="24"/>
      <c r="E59" s="24"/>
    </row>
    <row r="60" spans="1:5" s="49" customFormat="1">
      <c r="A60" s="24"/>
      <c r="B60" s="24"/>
      <c r="C60" s="33"/>
      <c r="D60" s="24"/>
      <c r="E60" s="24"/>
    </row>
    <row r="61" spans="1:5" s="49" customFormat="1">
      <c r="A61" s="24"/>
      <c r="B61" s="24"/>
      <c r="C61" s="33"/>
      <c r="D61" s="24"/>
      <c r="E61" s="24"/>
    </row>
    <row r="62" spans="1:5" s="49" customFormat="1">
      <c r="A62" s="24"/>
      <c r="B62" s="24"/>
      <c r="C62" s="33"/>
      <c r="D62" s="24"/>
      <c r="E62" s="24"/>
    </row>
    <row r="63" spans="1:5" s="49" customFormat="1">
      <c r="A63" s="24"/>
      <c r="B63" s="24"/>
      <c r="C63" s="33"/>
      <c r="D63" s="24"/>
      <c r="E63" s="24"/>
    </row>
    <row r="64" spans="1:5" s="49" customFormat="1">
      <c r="A64" s="24"/>
      <c r="B64" s="24"/>
      <c r="C64" s="33"/>
      <c r="D64" s="24"/>
      <c r="E64" s="24"/>
    </row>
    <row r="65" spans="1:5" s="49" customFormat="1">
      <c r="A65" s="24"/>
      <c r="B65" s="24"/>
      <c r="C65" s="33"/>
      <c r="D65" s="24"/>
      <c r="E65" s="24"/>
    </row>
    <row r="66" spans="1:5" s="49" customFormat="1">
      <c r="A66" s="24"/>
      <c r="B66" s="24"/>
      <c r="C66" s="33"/>
      <c r="D66" s="24"/>
      <c r="E66" s="24"/>
    </row>
    <row r="67" spans="1:5" s="49" customFormat="1">
      <c r="A67" s="24"/>
      <c r="B67" s="24"/>
      <c r="C67" s="33"/>
      <c r="D67" s="24"/>
      <c r="E67" s="24"/>
    </row>
    <row r="68" spans="1:5" s="49" customFormat="1">
      <c r="A68" s="24"/>
      <c r="B68" s="24"/>
      <c r="C68" s="33"/>
      <c r="D68" s="24"/>
      <c r="E68" s="24"/>
    </row>
    <row r="69" spans="1:5" s="49" customFormat="1">
      <c r="A69" s="24"/>
      <c r="B69" s="24"/>
      <c r="C69" s="33"/>
      <c r="D69" s="24"/>
      <c r="E69" s="24"/>
    </row>
    <row r="70" spans="1:5" s="49" customFormat="1">
      <c r="A70" s="24"/>
      <c r="B70" s="24"/>
      <c r="C70" s="33"/>
      <c r="D70" s="24"/>
      <c r="E70" s="24"/>
    </row>
    <row r="71" spans="1:5" s="49" customFormat="1">
      <c r="A71" s="24"/>
      <c r="B71" s="24"/>
      <c r="C71" s="33"/>
      <c r="D71" s="24"/>
      <c r="E71" s="24"/>
    </row>
    <row r="72" spans="1:5" s="49" customFormat="1">
      <c r="A72" s="24"/>
      <c r="B72" s="24"/>
      <c r="C72" s="33"/>
      <c r="D72" s="24"/>
      <c r="E72" s="24"/>
    </row>
    <row r="73" spans="1:5" s="49" customFormat="1">
      <c r="A73" s="24"/>
      <c r="B73" s="24"/>
      <c r="C73" s="33"/>
      <c r="D73" s="24"/>
      <c r="E73" s="24"/>
    </row>
    <row r="74" spans="1:5" s="49" customFormat="1">
      <c r="A74" s="24"/>
      <c r="B74" s="24"/>
      <c r="C74" s="33"/>
      <c r="D74" s="24"/>
      <c r="E74" s="24"/>
    </row>
    <row r="75" spans="1:5" s="49" customFormat="1">
      <c r="A75" s="9"/>
      <c r="B75" s="9"/>
      <c r="C75" s="74"/>
      <c r="D75" s="9"/>
      <c r="E75" s="9"/>
    </row>
    <row r="76" spans="1:5" s="49" customFormat="1">
      <c r="A76" s="9"/>
      <c r="B76" s="9"/>
      <c r="C76" s="74"/>
      <c r="D76" s="9"/>
      <c r="E76" s="9"/>
    </row>
    <row r="77" spans="1:5" s="49" customFormat="1">
      <c r="A77" s="9"/>
      <c r="B77" s="9"/>
      <c r="C77" s="74"/>
      <c r="D77" s="9"/>
      <c r="E77" s="9"/>
    </row>
    <row r="78" spans="1:5" s="49" customFormat="1">
      <c r="A78" s="9"/>
      <c r="B78" s="9"/>
      <c r="C78" s="74"/>
      <c r="D78" s="9"/>
      <c r="E78" s="9"/>
    </row>
    <row r="79" spans="1:5" s="49" customFormat="1">
      <c r="A79" s="9"/>
      <c r="B79" s="9"/>
      <c r="C79" s="74"/>
      <c r="D79" s="9"/>
      <c r="E79" s="9"/>
    </row>
    <row r="80" spans="1:5" s="49" customFormat="1">
      <c r="A80" s="9"/>
      <c r="B80" s="9"/>
      <c r="C80" s="74"/>
      <c r="D80" s="9"/>
      <c r="E80" s="9"/>
    </row>
    <row r="81" spans="1:5" s="49" customFormat="1">
      <c r="A81" s="9"/>
      <c r="B81" s="9"/>
      <c r="C81" s="74"/>
      <c r="D81" s="9"/>
      <c r="E81" s="9"/>
    </row>
    <row r="82" spans="1:5" s="49" customFormat="1">
      <c r="A82" s="9"/>
      <c r="B82" s="9"/>
      <c r="C82" s="74"/>
      <c r="D82" s="9"/>
      <c r="E82" s="9"/>
    </row>
    <row r="83" spans="1:5" s="49" customFormat="1">
      <c r="A83" s="9"/>
      <c r="B83" s="9"/>
      <c r="C83" s="74"/>
      <c r="D83" s="9"/>
      <c r="E83" s="9"/>
    </row>
    <row r="84" spans="1:5" s="49" customFormat="1">
      <c r="A84" s="9"/>
      <c r="B84" s="9"/>
      <c r="C84" s="74"/>
      <c r="D84" s="9"/>
      <c r="E84" s="9"/>
    </row>
    <row r="85" spans="1:5" s="49" customFormat="1">
      <c r="A85" s="9"/>
      <c r="B85" s="9"/>
      <c r="C85" s="74"/>
      <c r="D85" s="9"/>
      <c r="E85" s="9"/>
    </row>
    <row r="86" spans="1:5" s="49" customFormat="1">
      <c r="A86" s="9"/>
      <c r="B86" s="9"/>
      <c r="C86" s="74"/>
      <c r="D86" s="9"/>
      <c r="E86" s="9"/>
    </row>
    <row r="87" spans="1:5" s="24" customFormat="1">
      <c r="A87" s="9"/>
      <c r="B87" s="9"/>
      <c r="C87" s="74"/>
      <c r="D87" s="9"/>
      <c r="E87" s="9"/>
    </row>
    <row r="88" spans="1:5" s="49" customFormat="1">
      <c r="A88" s="9"/>
      <c r="B88" s="9"/>
      <c r="C88" s="74"/>
      <c r="D88" s="9"/>
      <c r="E88" s="9"/>
    </row>
    <row r="89" spans="1:5" s="49" customFormat="1">
      <c r="A89" s="9"/>
      <c r="B89" s="9"/>
      <c r="C89" s="74"/>
      <c r="D89" s="9"/>
      <c r="E89" s="9"/>
    </row>
    <row r="90" spans="1:5" s="49" customFormat="1">
      <c r="A90" s="9"/>
      <c r="B90" s="9"/>
      <c r="C90" s="74"/>
      <c r="D90" s="9"/>
      <c r="E90" s="9"/>
    </row>
    <row r="91" spans="1:5" s="49" customFormat="1">
      <c r="A91" s="9"/>
      <c r="B91" s="9"/>
      <c r="C91" s="74"/>
      <c r="D91" s="9"/>
      <c r="E91" s="9"/>
    </row>
    <row r="92" spans="1:5" s="49" customFormat="1">
      <c r="A92" s="9"/>
      <c r="B92" s="9"/>
      <c r="C92" s="74"/>
      <c r="D92" s="9"/>
      <c r="E92" s="9"/>
    </row>
    <row r="93" spans="1:5" s="49" customFormat="1">
      <c r="A93" s="9"/>
      <c r="B93" s="9"/>
      <c r="C93" s="74"/>
      <c r="D93" s="9"/>
      <c r="E93" s="9"/>
    </row>
    <row r="94" spans="1:5" s="49" customFormat="1">
      <c r="A94" s="9"/>
      <c r="B94" s="9"/>
      <c r="C94" s="74"/>
      <c r="D94" s="9"/>
      <c r="E94" s="9"/>
    </row>
    <row r="95" spans="1:5" s="49" customFormat="1">
      <c r="A95" s="9"/>
      <c r="B95" s="9"/>
      <c r="C95" s="74"/>
      <c r="D95" s="9"/>
      <c r="E95" s="9"/>
    </row>
    <row r="96" spans="1:5" s="49" customFormat="1">
      <c r="A96" s="9"/>
      <c r="B96" s="9"/>
      <c r="C96" s="74"/>
      <c r="D96" s="9"/>
      <c r="E96" s="9"/>
    </row>
    <row r="97" spans="1:5" s="49" customFormat="1">
      <c r="A97" s="9"/>
      <c r="B97" s="9"/>
      <c r="C97" s="74"/>
      <c r="D97" s="9"/>
      <c r="E97" s="9"/>
    </row>
    <row r="98" spans="1:5" s="49" customFormat="1">
      <c r="A98" s="9"/>
      <c r="B98" s="9"/>
      <c r="C98" s="74"/>
      <c r="D98" s="9"/>
      <c r="E98" s="9"/>
    </row>
    <row r="99" spans="1:5" s="49" customFormat="1">
      <c r="A99" s="9"/>
      <c r="B99" s="9"/>
      <c r="C99" s="74"/>
      <c r="D99" s="9"/>
      <c r="E99" s="9"/>
    </row>
    <row r="100" spans="1:5" s="49" customFormat="1">
      <c r="A100" s="9"/>
      <c r="B100" s="9"/>
      <c r="C100" s="74"/>
      <c r="D100" s="9"/>
      <c r="E100" s="9"/>
    </row>
    <row r="101" spans="1:5" s="49" customFormat="1">
      <c r="A101" s="9"/>
      <c r="B101" s="9"/>
      <c r="C101" s="74"/>
      <c r="D101" s="9"/>
      <c r="E101" s="9"/>
    </row>
    <row r="102" spans="1:5" s="49" customFormat="1">
      <c r="A102" s="9"/>
      <c r="B102" s="9"/>
      <c r="C102" s="74"/>
      <c r="D102" s="9"/>
      <c r="E102" s="9"/>
    </row>
    <row r="103" spans="1:5" s="49" customFormat="1">
      <c r="A103" s="9"/>
      <c r="B103" s="9"/>
      <c r="C103" s="74"/>
      <c r="D103" s="9"/>
      <c r="E103" s="9"/>
    </row>
    <row r="104" spans="1:5" s="49" customFormat="1">
      <c r="A104" s="9"/>
      <c r="B104" s="9"/>
      <c r="C104" s="74"/>
      <c r="D104" s="9"/>
      <c r="E104" s="9"/>
    </row>
    <row r="105" spans="1:5" s="49" customFormat="1">
      <c r="A105" s="9"/>
      <c r="B105" s="9"/>
      <c r="C105" s="74"/>
      <c r="D105" s="9"/>
      <c r="E105" s="9"/>
    </row>
    <row r="106" spans="1:5" s="49" customFormat="1">
      <c r="A106" s="9"/>
      <c r="B106" s="9"/>
      <c r="C106" s="74"/>
      <c r="D106" s="9"/>
      <c r="E106" s="9"/>
    </row>
    <row r="107" spans="1:5" s="49" customFormat="1">
      <c r="A107" s="9"/>
      <c r="B107" s="9"/>
      <c r="C107" s="74"/>
      <c r="D107" s="9"/>
      <c r="E107" s="9"/>
    </row>
    <row r="108" spans="1:5" s="49" customFormat="1">
      <c r="A108" s="9"/>
      <c r="B108" s="9"/>
      <c r="C108" s="74"/>
      <c r="D108" s="9"/>
      <c r="E108" s="9"/>
    </row>
    <row r="109" spans="1:5" s="49" customFormat="1">
      <c r="A109" s="9"/>
      <c r="B109" s="9"/>
      <c r="C109" s="74"/>
      <c r="D109" s="9"/>
      <c r="E109" s="9"/>
    </row>
    <row r="110" spans="1:5" s="49" customFormat="1">
      <c r="A110" s="9"/>
      <c r="B110" s="9"/>
      <c r="C110" s="74"/>
      <c r="D110" s="9"/>
      <c r="E110" s="9"/>
    </row>
    <row r="111" spans="1:5" s="49" customFormat="1">
      <c r="A111" s="9"/>
      <c r="B111" s="9"/>
      <c r="C111" s="74"/>
      <c r="D111" s="9"/>
      <c r="E111" s="9"/>
    </row>
    <row r="112" spans="1:5" s="49" customFormat="1">
      <c r="A112" s="9"/>
      <c r="B112" s="9"/>
      <c r="C112" s="74"/>
      <c r="D112" s="9"/>
      <c r="E112" s="9"/>
    </row>
    <row r="113" spans="1:5" s="49" customFormat="1">
      <c r="A113" s="9"/>
      <c r="B113" s="9"/>
      <c r="C113" s="74"/>
      <c r="D113" s="9"/>
      <c r="E113" s="9"/>
    </row>
    <row r="114" spans="1:5" s="49" customFormat="1">
      <c r="A114" s="9"/>
      <c r="B114" s="9"/>
      <c r="C114" s="74"/>
      <c r="D114" s="9"/>
      <c r="E114" s="9"/>
    </row>
    <row r="115" spans="1:5" s="49" customFormat="1">
      <c r="A115" s="9"/>
      <c r="B115" s="9"/>
      <c r="C115" s="74"/>
      <c r="D115" s="9"/>
      <c r="E115" s="9"/>
    </row>
    <row r="116" spans="1:5" s="49" customFormat="1">
      <c r="A116" s="9"/>
      <c r="B116" s="9"/>
      <c r="C116" s="74"/>
      <c r="D116" s="9"/>
      <c r="E116" s="9"/>
    </row>
    <row r="117" spans="1:5" s="49" customFormat="1">
      <c r="A117" s="9"/>
      <c r="B117" s="9"/>
      <c r="C117" s="74"/>
      <c r="D117" s="9"/>
      <c r="E117" s="9"/>
    </row>
    <row r="118" spans="1:5" s="49" customFormat="1">
      <c r="A118" s="9"/>
      <c r="B118" s="9"/>
      <c r="C118" s="74"/>
      <c r="D118" s="9"/>
      <c r="E118" s="9"/>
    </row>
    <row r="119" spans="1:5" s="49" customFormat="1">
      <c r="A119" s="9"/>
      <c r="B119" s="9"/>
      <c r="C119" s="74"/>
      <c r="D119" s="9"/>
      <c r="E119" s="9"/>
    </row>
    <row r="120" spans="1:5" s="49" customFormat="1">
      <c r="A120" s="9"/>
      <c r="B120" s="9"/>
      <c r="C120" s="74"/>
      <c r="D120" s="9"/>
      <c r="E120" s="9"/>
    </row>
    <row r="121" spans="1:5" s="49" customFormat="1">
      <c r="A121" s="9"/>
      <c r="B121" s="9"/>
      <c r="C121" s="74"/>
      <c r="D121" s="9"/>
      <c r="E121" s="9"/>
    </row>
    <row r="122" spans="1:5" s="49" customFormat="1">
      <c r="A122" s="9"/>
      <c r="B122" s="9"/>
      <c r="C122" s="74"/>
      <c r="D122" s="9"/>
      <c r="E122" s="9"/>
    </row>
    <row r="123" spans="1:5" s="49" customFormat="1">
      <c r="A123" s="9"/>
      <c r="B123" s="9"/>
      <c r="C123" s="74"/>
      <c r="D123" s="9"/>
      <c r="E123" s="9"/>
    </row>
    <row r="124" spans="1:5" s="49" customFormat="1">
      <c r="A124" s="9"/>
      <c r="B124" s="9"/>
      <c r="C124" s="74"/>
      <c r="D124" s="9"/>
      <c r="E124" s="9"/>
    </row>
    <row r="125" spans="1:5" s="49" customFormat="1">
      <c r="A125" s="9"/>
      <c r="B125" s="9"/>
      <c r="C125" s="74"/>
      <c r="D125" s="9"/>
      <c r="E125" s="9"/>
    </row>
    <row r="126" spans="1:5" s="49" customFormat="1">
      <c r="A126" s="9"/>
      <c r="B126" s="9"/>
      <c r="C126" s="74"/>
      <c r="D126" s="9"/>
      <c r="E126" s="9"/>
    </row>
    <row r="127" spans="1:5" s="49" customFormat="1">
      <c r="A127" s="9"/>
      <c r="B127" s="9"/>
      <c r="C127" s="74"/>
      <c r="D127" s="9"/>
      <c r="E127" s="9"/>
    </row>
    <row r="128" spans="1:5" s="49" customFormat="1">
      <c r="A128" s="9"/>
      <c r="B128" s="9"/>
      <c r="C128" s="74"/>
      <c r="D128" s="9"/>
      <c r="E128" s="9"/>
    </row>
    <row r="129" spans="1:5" s="49" customFormat="1">
      <c r="A129" s="9"/>
      <c r="B129" s="9"/>
      <c r="C129" s="74"/>
      <c r="D129" s="9"/>
      <c r="E129" s="9"/>
    </row>
    <row r="130" spans="1:5" s="49" customFormat="1">
      <c r="A130" s="9"/>
      <c r="B130" s="9"/>
      <c r="C130" s="74"/>
      <c r="D130" s="9"/>
      <c r="E130" s="9"/>
    </row>
    <row r="131" spans="1:5" s="49" customFormat="1">
      <c r="A131" s="9"/>
      <c r="B131" s="9"/>
      <c r="C131" s="74"/>
      <c r="D131" s="9"/>
      <c r="E131" s="9"/>
    </row>
    <row r="132" spans="1:5" s="49" customFormat="1">
      <c r="A132" s="9"/>
      <c r="B132" s="9"/>
      <c r="C132" s="74"/>
      <c r="D132" s="9"/>
      <c r="E132" s="9"/>
    </row>
    <row r="133" spans="1:5" s="49" customFormat="1">
      <c r="A133" s="9"/>
      <c r="B133" s="9"/>
      <c r="C133" s="74"/>
      <c r="D133" s="9"/>
      <c r="E133" s="9"/>
    </row>
    <row r="134" spans="1:5" s="49" customFormat="1">
      <c r="A134" s="9"/>
      <c r="B134" s="9"/>
      <c r="C134" s="74"/>
      <c r="D134" s="9"/>
      <c r="E134" s="9"/>
    </row>
    <row r="135" spans="1:5" s="49" customFormat="1">
      <c r="A135" s="9"/>
      <c r="B135" s="9"/>
      <c r="C135" s="74"/>
      <c r="D135" s="9"/>
      <c r="E135" s="9"/>
    </row>
    <row r="136" spans="1:5" s="49" customFormat="1">
      <c r="A136" s="9"/>
      <c r="B136" s="9"/>
      <c r="C136" s="74"/>
      <c r="D136" s="9"/>
      <c r="E136" s="9"/>
    </row>
    <row r="137" spans="1:5" s="49" customFormat="1">
      <c r="A137" s="9"/>
      <c r="B137" s="9"/>
      <c r="C137" s="74"/>
      <c r="D137" s="9"/>
      <c r="E137" s="9"/>
    </row>
    <row r="138" spans="1:5" s="49" customFormat="1">
      <c r="A138" s="9"/>
      <c r="B138" s="9"/>
      <c r="C138" s="74"/>
      <c r="D138" s="9"/>
      <c r="E138" s="9"/>
    </row>
    <row r="139" spans="1:5" s="49" customFormat="1">
      <c r="A139" s="9"/>
      <c r="B139" s="9"/>
      <c r="C139" s="74"/>
      <c r="D139" s="9"/>
      <c r="E139" s="9"/>
    </row>
    <row r="140" spans="1:5" s="49" customFormat="1">
      <c r="A140" s="9"/>
      <c r="B140" s="9"/>
      <c r="C140" s="74"/>
      <c r="D140" s="9"/>
      <c r="E140" s="9"/>
    </row>
    <row r="141" spans="1:5" s="49" customFormat="1">
      <c r="A141" s="9"/>
      <c r="B141" s="9"/>
      <c r="C141" s="74"/>
      <c r="D141" s="9"/>
      <c r="E141" s="9"/>
    </row>
    <row r="142" spans="1:5" s="49" customFormat="1">
      <c r="A142" s="9"/>
      <c r="B142" s="9"/>
      <c r="C142" s="74"/>
      <c r="D142" s="9"/>
      <c r="E142" s="9"/>
    </row>
    <row r="143" spans="1:5" s="49" customFormat="1">
      <c r="A143" s="9"/>
      <c r="B143" s="9"/>
      <c r="C143" s="74"/>
      <c r="D143" s="9"/>
      <c r="E143" s="9"/>
    </row>
    <row r="144" spans="1:5" s="49" customFormat="1">
      <c r="A144" s="9"/>
      <c r="B144" s="9"/>
      <c r="C144" s="74"/>
      <c r="D144" s="9"/>
      <c r="E144" s="9"/>
    </row>
    <row r="145" spans="1:5" s="49" customFormat="1">
      <c r="A145" s="9"/>
      <c r="B145" s="9"/>
      <c r="C145" s="74"/>
      <c r="D145" s="9"/>
      <c r="E145" s="9"/>
    </row>
    <row r="146" spans="1:5" s="49" customFormat="1">
      <c r="A146" s="9"/>
      <c r="B146" s="9"/>
      <c r="C146" s="74"/>
      <c r="D146" s="9"/>
      <c r="E146" s="9"/>
    </row>
    <row r="147" spans="1:5" s="49" customFormat="1">
      <c r="A147" s="9"/>
      <c r="B147" s="9"/>
      <c r="C147" s="74"/>
      <c r="D147" s="9"/>
      <c r="E147" s="9"/>
    </row>
    <row r="148" spans="1:5" s="49" customFormat="1">
      <c r="A148" s="9"/>
      <c r="B148" s="9"/>
      <c r="C148" s="74"/>
      <c r="D148" s="9"/>
      <c r="E148" s="9"/>
    </row>
    <row r="149" spans="1:5" s="49" customFormat="1">
      <c r="A149" s="9"/>
      <c r="B149" s="9"/>
      <c r="C149" s="74"/>
      <c r="D149" s="9"/>
      <c r="E149" s="9"/>
    </row>
    <row r="150" spans="1:5" s="49" customFormat="1">
      <c r="A150" s="9"/>
      <c r="B150" s="9"/>
      <c r="C150" s="74"/>
      <c r="D150" s="9"/>
      <c r="E150" s="9"/>
    </row>
    <row r="151" spans="1:5" s="49" customFormat="1">
      <c r="A151" s="9"/>
      <c r="B151" s="9"/>
      <c r="C151" s="74"/>
      <c r="D151" s="9"/>
      <c r="E151" s="9"/>
    </row>
    <row r="152" spans="1:5" s="49" customFormat="1">
      <c r="A152" s="9"/>
      <c r="B152" s="9"/>
      <c r="C152" s="74"/>
      <c r="D152" s="9"/>
      <c r="E152" s="9"/>
    </row>
    <row r="153" spans="1:5" s="49" customFormat="1">
      <c r="A153" s="9"/>
      <c r="B153" s="9"/>
      <c r="C153" s="74"/>
      <c r="D153" s="9"/>
      <c r="E153" s="9"/>
    </row>
    <row r="154" spans="1:5" s="49" customFormat="1">
      <c r="A154" s="9"/>
      <c r="B154" s="9"/>
      <c r="C154" s="74"/>
      <c r="D154" s="9"/>
      <c r="E154" s="9"/>
    </row>
  </sheetData>
  <mergeCells count="5">
    <mergeCell ref="A1:E1"/>
    <mergeCell ref="D2:E2"/>
    <mergeCell ref="A4:B4"/>
    <mergeCell ref="A5:A10"/>
    <mergeCell ref="B5:B10"/>
  </mergeCells>
  <phoneticPr fontId="34" type="noConversion"/>
  <pageMargins left="0.75138888888888899" right="0.7513888888888889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60"/>
  <sheetViews>
    <sheetView showZeros="0" workbookViewId="0">
      <selection activeCell="E6" sqref="E6"/>
    </sheetView>
  </sheetViews>
  <sheetFormatPr defaultColWidth="9" defaultRowHeight="18.75"/>
  <cols>
    <col min="1" max="1" width="6.75" style="43" customWidth="1"/>
    <col min="2" max="2" width="29.125" style="43" customWidth="1"/>
    <col min="3" max="3" width="17.625" style="86" customWidth="1"/>
    <col min="4" max="4" width="15.375" style="73" customWidth="1"/>
    <col min="5" max="5" width="27.875" style="73" customWidth="1"/>
    <col min="6" max="16384" width="9" style="43"/>
  </cols>
  <sheetData>
    <row r="1" spans="1:5" s="85" customFormat="1" ht="54" customHeight="1">
      <c r="A1" s="227" t="s">
        <v>375</v>
      </c>
      <c r="B1" s="227"/>
      <c r="C1" s="229"/>
      <c r="D1" s="227"/>
      <c r="E1" s="227"/>
    </row>
    <row r="2" spans="1:5">
      <c r="A2" s="87" t="s">
        <v>512</v>
      </c>
      <c r="E2" s="88" t="s">
        <v>76</v>
      </c>
    </row>
    <row r="3" spans="1:5" s="73" customFormat="1" ht="42.95" customHeight="1">
      <c r="A3" s="89" t="s">
        <v>318</v>
      </c>
      <c r="B3" s="89" t="s">
        <v>377</v>
      </c>
      <c r="C3" s="39" t="s">
        <v>320</v>
      </c>
      <c r="D3" s="12" t="s">
        <v>77</v>
      </c>
      <c r="E3" s="12" t="s">
        <v>78</v>
      </c>
    </row>
    <row r="4" spans="1:5" s="73" customFormat="1" ht="42.95" customHeight="1">
      <c r="A4" s="250" t="s">
        <v>378</v>
      </c>
      <c r="B4" s="250"/>
      <c r="C4" s="90">
        <f>SUM(C5:C12)</f>
        <v>200.95</v>
      </c>
      <c r="D4" s="82"/>
      <c r="E4" s="82"/>
    </row>
    <row r="5" spans="1:5" s="73" customFormat="1" ht="146.1" customHeight="1">
      <c r="A5" s="230">
        <v>1</v>
      </c>
      <c r="B5" s="231" t="s">
        <v>379</v>
      </c>
      <c r="C5" s="83">
        <v>125.67</v>
      </c>
      <c r="D5" s="10">
        <v>2120601</v>
      </c>
      <c r="E5" s="12" t="s">
        <v>391</v>
      </c>
    </row>
    <row r="6" spans="1:5" s="73" customFormat="1" ht="30.95" customHeight="1">
      <c r="A6" s="230"/>
      <c r="B6" s="231"/>
      <c r="C6" s="83">
        <v>12.95</v>
      </c>
      <c r="D6" s="12">
        <v>2080505</v>
      </c>
      <c r="E6" s="84" t="s">
        <v>381</v>
      </c>
    </row>
    <row r="7" spans="1:5" s="73" customFormat="1" ht="30.95" customHeight="1">
      <c r="A7" s="230"/>
      <c r="B7" s="231"/>
      <c r="C7" s="83">
        <v>6.48</v>
      </c>
      <c r="D7" s="12">
        <v>2080506</v>
      </c>
      <c r="E7" s="84" t="s">
        <v>382</v>
      </c>
    </row>
    <row r="8" spans="1:5" s="73" customFormat="1" ht="30.95" customHeight="1">
      <c r="A8" s="230"/>
      <c r="B8" s="231"/>
      <c r="C8" s="83">
        <v>1.1200000000000001</v>
      </c>
      <c r="D8" s="12">
        <v>2101102</v>
      </c>
      <c r="E8" s="84" t="s">
        <v>383</v>
      </c>
    </row>
    <row r="9" spans="1:5" s="73" customFormat="1" ht="30.95" customHeight="1">
      <c r="A9" s="230"/>
      <c r="B9" s="231"/>
      <c r="C9" s="83">
        <v>11.19</v>
      </c>
      <c r="D9" s="12">
        <v>2101199</v>
      </c>
      <c r="E9" s="84" t="s">
        <v>384</v>
      </c>
    </row>
    <row r="10" spans="1:5" s="73" customFormat="1" ht="30.95" customHeight="1">
      <c r="A10" s="230"/>
      <c r="B10" s="231"/>
      <c r="C10" s="83">
        <v>16.38</v>
      </c>
      <c r="D10" s="12">
        <v>2210201</v>
      </c>
      <c r="E10" s="84" t="s">
        <v>385</v>
      </c>
    </row>
    <row r="11" spans="1:5" s="73" customFormat="1" ht="30.95" customHeight="1">
      <c r="A11" s="89">
        <v>2</v>
      </c>
      <c r="B11" s="10" t="s">
        <v>398</v>
      </c>
      <c r="C11" s="46">
        <f>19.5+3.66</f>
        <v>23.16</v>
      </c>
      <c r="D11" s="10">
        <v>2120601</v>
      </c>
      <c r="E11" s="12" t="s">
        <v>391</v>
      </c>
    </row>
    <row r="12" spans="1:5" s="73" customFormat="1" ht="30.95" customHeight="1">
      <c r="A12" s="89">
        <v>3</v>
      </c>
      <c r="B12" s="10" t="s">
        <v>397</v>
      </c>
      <c r="C12" s="46">
        <v>4</v>
      </c>
      <c r="D12" s="10">
        <v>2120601</v>
      </c>
      <c r="E12" s="12" t="s">
        <v>391</v>
      </c>
    </row>
    <row r="13" spans="1:5" customFormat="1" ht="13.5"/>
    <row r="14" spans="1:5" s="49" customFormat="1">
      <c r="A14" s="73"/>
      <c r="B14" s="73"/>
      <c r="C14" s="78"/>
      <c r="D14" s="73"/>
      <c r="E14" s="73"/>
    </row>
    <row r="15" spans="1:5" s="49" customFormat="1">
      <c r="A15" s="73"/>
      <c r="B15" s="73"/>
      <c r="C15" s="78"/>
      <c r="D15" s="73"/>
      <c r="E15" s="73"/>
    </row>
    <row r="16" spans="1:5" s="49" customFormat="1">
      <c r="A16" s="73"/>
      <c r="B16" s="73"/>
      <c r="C16" s="78"/>
      <c r="D16" s="73"/>
      <c r="E16" s="73"/>
    </row>
    <row r="17" spans="1:5" s="49" customFormat="1">
      <c r="A17" s="73"/>
      <c r="B17" s="73"/>
      <c r="C17" s="78"/>
      <c r="D17" s="73"/>
      <c r="E17" s="73"/>
    </row>
    <row r="18" spans="1:5" s="49" customFormat="1">
      <c r="A18" s="73"/>
      <c r="B18" s="73"/>
      <c r="C18" s="78"/>
      <c r="D18" s="73"/>
      <c r="E18" s="73"/>
    </row>
    <row r="19" spans="1:5" s="49" customFormat="1">
      <c r="A19" s="73"/>
      <c r="B19" s="73"/>
      <c r="C19" s="78"/>
      <c r="D19" s="73"/>
      <c r="E19" s="73"/>
    </row>
    <row r="20" spans="1:5" s="49" customFormat="1">
      <c r="A20" s="73"/>
      <c r="B20" s="73"/>
      <c r="C20" s="78"/>
      <c r="D20" s="73"/>
      <c r="E20" s="73"/>
    </row>
    <row r="21" spans="1:5" s="49" customFormat="1">
      <c r="A21" s="73"/>
      <c r="B21" s="73"/>
      <c r="C21" s="78"/>
      <c r="D21" s="73"/>
      <c r="E21" s="73"/>
    </row>
    <row r="22" spans="1:5" s="49" customFormat="1">
      <c r="A22" s="73"/>
      <c r="B22" s="73"/>
      <c r="C22" s="78"/>
      <c r="D22" s="73"/>
      <c r="E22" s="73"/>
    </row>
    <row r="23" spans="1:5" s="49" customFormat="1">
      <c r="A23" s="73"/>
      <c r="B23" s="73"/>
      <c r="C23" s="78"/>
      <c r="D23" s="73"/>
      <c r="E23" s="73"/>
    </row>
    <row r="24" spans="1:5" s="49" customFormat="1">
      <c r="A24" s="73"/>
      <c r="B24" s="73"/>
      <c r="C24" s="78"/>
      <c r="D24" s="73"/>
      <c r="E24" s="73"/>
    </row>
    <row r="25" spans="1:5" s="49" customFormat="1">
      <c r="A25" s="73"/>
      <c r="B25" s="73"/>
      <c r="C25" s="78"/>
      <c r="D25" s="73"/>
      <c r="E25" s="73"/>
    </row>
    <row r="26" spans="1:5" s="49" customFormat="1">
      <c r="A26" s="73"/>
      <c r="B26" s="73"/>
      <c r="C26" s="78"/>
      <c r="D26" s="73"/>
      <c r="E26" s="73"/>
    </row>
    <row r="27" spans="1:5" s="49" customFormat="1">
      <c r="A27" s="73"/>
      <c r="B27" s="73"/>
      <c r="C27" s="78"/>
      <c r="D27" s="73"/>
      <c r="E27" s="73"/>
    </row>
    <row r="28" spans="1:5" s="49" customFormat="1">
      <c r="A28" s="73"/>
      <c r="B28" s="73"/>
      <c r="C28" s="78"/>
      <c r="D28" s="73"/>
      <c r="E28" s="73"/>
    </row>
    <row r="29" spans="1:5" s="49" customFormat="1">
      <c r="A29" s="73"/>
      <c r="B29" s="73"/>
      <c r="C29" s="78"/>
      <c r="D29" s="73"/>
      <c r="E29" s="73"/>
    </row>
    <row r="30" spans="1:5" s="49" customFormat="1">
      <c r="A30" s="73"/>
      <c r="B30" s="73"/>
      <c r="C30" s="78"/>
      <c r="D30" s="73"/>
      <c r="E30" s="73"/>
    </row>
    <row r="31" spans="1:5" s="49" customFormat="1">
      <c r="A31" s="73"/>
      <c r="B31" s="73"/>
      <c r="C31" s="78"/>
      <c r="D31" s="73"/>
      <c r="E31" s="73"/>
    </row>
    <row r="32" spans="1:5" s="49" customFormat="1">
      <c r="A32" s="73"/>
      <c r="B32" s="73"/>
      <c r="C32" s="78"/>
      <c r="D32" s="73"/>
      <c r="E32" s="73"/>
    </row>
    <row r="33" spans="1:5" s="49" customFormat="1">
      <c r="A33" s="73"/>
      <c r="B33" s="73"/>
      <c r="C33" s="78"/>
      <c r="D33" s="73"/>
      <c r="E33" s="73"/>
    </row>
    <row r="34" spans="1:5" s="49" customFormat="1">
      <c r="A34" s="73"/>
      <c r="B34" s="73"/>
      <c r="C34" s="78"/>
      <c r="D34" s="73"/>
      <c r="E34" s="73"/>
    </row>
    <row r="35" spans="1:5" s="49" customFormat="1">
      <c r="A35" s="73"/>
      <c r="B35" s="73"/>
      <c r="C35" s="78"/>
      <c r="D35" s="73"/>
      <c r="E35" s="73"/>
    </row>
    <row r="36" spans="1:5" s="49" customFormat="1">
      <c r="A36" s="73"/>
      <c r="B36" s="73"/>
      <c r="C36" s="78"/>
      <c r="D36" s="73"/>
      <c r="E36" s="73"/>
    </row>
    <row r="37" spans="1:5" s="49" customFormat="1">
      <c r="A37" s="73"/>
      <c r="B37" s="73"/>
      <c r="C37" s="78"/>
      <c r="D37" s="73"/>
      <c r="E37" s="73"/>
    </row>
    <row r="38" spans="1:5" s="49" customFormat="1">
      <c r="A38" s="73"/>
      <c r="B38" s="73"/>
      <c r="C38" s="78"/>
      <c r="D38" s="73"/>
      <c r="E38" s="73"/>
    </row>
    <row r="39" spans="1:5" s="49" customFormat="1">
      <c r="A39" s="73"/>
      <c r="B39" s="73"/>
      <c r="C39" s="78"/>
      <c r="D39" s="73"/>
      <c r="E39" s="73"/>
    </row>
    <row r="40" spans="1:5" s="49" customFormat="1">
      <c r="A40" s="73"/>
      <c r="B40" s="73"/>
      <c r="C40" s="78"/>
      <c r="D40" s="73"/>
      <c r="E40" s="73"/>
    </row>
    <row r="41" spans="1:5" s="49" customFormat="1">
      <c r="A41" s="73"/>
      <c r="B41" s="73"/>
      <c r="C41" s="78"/>
      <c r="D41" s="73"/>
      <c r="E41" s="73"/>
    </row>
    <row r="42" spans="1:5" s="49" customFormat="1">
      <c r="A42" s="73"/>
      <c r="B42" s="73"/>
      <c r="C42" s="78"/>
      <c r="D42" s="73"/>
      <c r="E42" s="73"/>
    </row>
    <row r="43" spans="1:5" s="49" customFormat="1">
      <c r="A43" s="73"/>
      <c r="B43" s="73"/>
      <c r="C43" s="78"/>
      <c r="D43" s="73"/>
      <c r="E43" s="73"/>
    </row>
    <row r="44" spans="1:5" s="49" customFormat="1">
      <c r="A44" s="73"/>
      <c r="B44" s="73"/>
      <c r="C44" s="78"/>
      <c r="D44" s="73"/>
      <c r="E44" s="73"/>
    </row>
    <row r="45" spans="1:5" s="49" customFormat="1">
      <c r="A45" s="73"/>
      <c r="B45" s="73"/>
      <c r="C45" s="78"/>
      <c r="D45" s="73"/>
      <c r="E45" s="73"/>
    </row>
    <row r="46" spans="1:5" s="49" customFormat="1">
      <c r="A46" s="73"/>
      <c r="B46" s="73"/>
      <c r="C46" s="78"/>
      <c r="D46" s="73"/>
      <c r="E46" s="73"/>
    </row>
    <row r="47" spans="1:5" s="49" customFormat="1">
      <c r="A47" s="73"/>
      <c r="B47" s="73"/>
      <c r="C47" s="78"/>
      <c r="D47" s="73"/>
      <c r="E47" s="73"/>
    </row>
    <row r="48" spans="1:5" s="49" customFormat="1">
      <c r="A48" s="73"/>
      <c r="B48" s="73"/>
      <c r="C48" s="78"/>
      <c r="D48" s="73"/>
      <c r="E48" s="73"/>
    </row>
    <row r="49" spans="1:5" s="49" customFormat="1">
      <c r="A49" s="73"/>
      <c r="B49" s="73"/>
      <c r="C49" s="78"/>
      <c r="D49" s="73"/>
      <c r="E49" s="73"/>
    </row>
    <row r="50" spans="1:5" s="49" customFormat="1">
      <c r="A50" s="73"/>
      <c r="B50" s="73"/>
      <c r="C50" s="78"/>
      <c r="D50" s="73"/>
      <c r="E50" s="73"/>
    </row>
    <row r="51" spans="1:5" s="49" customFormat="1">
      <c r="A51" s="73"/>
      <c r="B51" s="73"/>
      <c r="C51" s="78"/>
      <c r="D51" s="73"/>
      <c r="E51" s="73"/>
    </row>
    <row r="52" spans="1:5" s="49" customFormat="1">
      <c r="A52" s="73"/>
      <c r="B52" s="73"/>
      <c r="C52" s="78"/>
      <c r="D52" s="73"/>
      <c r="E52" s="73"/>
    </row>
    <row r="53" spans="1:5" s="49" customFormat="1">
      <c r="A53" s="73"/>
      <c r="B53" s="73"/>
      <c r="C53" s="78"/>
      <c r="D53" s="73"/>
      <c r="E53" s="73"/>
    </row>
    <row r="54" spans="1:5" s="49" customFormat="1">
      <c r="A54" s="73"/>
      <c r="B54" s="73"/>
      <c r="C54" s="78"/>
      <c r="D54" s="73"/>
      <c r="E54" s="73"/>
    </row>
    <row r="55" spans="1:5" s="49" customFormat="1">
      <c r="A55" s="73"/>
      <c r="B55" s="73"/>
      <c r="C55" s="78"/>
      <c r="D55" s="73"/>
      <c r="E55" s="73"/>
    </row>
    <row r="56" spans="1:5" s="49" customFormat="1">
      <c r="A56" s="73"/>
      <c r="B56" s="73"/>
      <c r="C56" s="78"/>
      <c r="D56" s="73"/>
      <c r="E56" s="73"/>
    </row>
    <row r="57" spans="1:5" s="49" customFormat="1">
      <c r="A57" s="73"/>
      <c r="B57" s="73"/>
      <c r="C57" s="78"/>
      <c r="D57" s="73"/>
      <c r="E57" s="73"/>
    </row>
    <row r="58" spans="1:5" s="49" customFormat="1">
      <c r="A58" s="73"/>
      <c r="B58" s="73"/>
      <c r="C58" s="78"/>
      <c r="D58" s="73"/>
      <c r="E58" s="73"/>
    </row>
    <row r="59" spans="1:5" s="49" customFormat="1">
      <c r="A59" s="73"/>
      <c r="B59" s="73"/>
      <c r="C59" s="78"/>
      <c r="D59" s="73"/>
      <c r="E59" s="73"/>
    </row>
    <row r="60" spans="1:5" s="49" customFormat="1">
      <c r="A60" s="73"/>
      <c r="B60" s="73"/>
      <c r="C60" s="78"/>
      <c r="D60" s="73"/>
      <c r="E60" s="73"/>
    </row>
    <row r="61" spans="1:5" s="49" customFormat="1">
      <c r="A61" s="73"/>
      <c r="B61" s="73"/>
      <c r="C61" s="78"/>
      <c r="D61" s="73"/>
      <c r="E61" s="73"/>
    </row>
    <row r="62" spans="1:5" s="49" customFormat="1">
      <c r="A62" s="73"/>
      <c r="B62" s="73"/>
      <c r="C62" s="78"/>
      <c r="D62" s="73"/>
      <c r="E62" s="73"/>
    </row>
    <row r="63" spans="1:5" s="49" customFormat="1">
      <c r="A63" s="73"/>
      <c r="B63" s="73"/>
      <c r="C63" s="78"/>
      <c r="D63" s="73"/>
      <c r="E63" s="73"/>
    </row>
    <row r="64" spans="1:5" s="49" customFormat="1">
      <c r="A64" s="73"/>
      <c r="B64" s="73"/>
      <c r="C64" s="78"/>
      <c r="D64" s="73"/>
      <c r="E64" s="73"/>
    </row>
    <row r="65" spans="1:5" s="49" customFormat="1">
      <c r="A65" s="73"/>
      <c r="B65" s="73"/>
      <c r="C65" s="78"/>
      <c r="D65" s="73"/>
      <c r="E65" s="73"/>
    </row>
    <row r="66" spans="1:5" s="49" customFormat="1">
      <c r="A66" s="73"/>
      <c r="B66" s="73"/>
      <c r="C66" s="78"/>
      <c r="D66" s="73"/>
      <c r="E66" s="73"/>
    </row>
    <row r="67" spans="1:5" s="49" customFormat="1">
      <c r="A67" s="73"/>
      <c r="B67" s="73"/>
      <c r="C67" s="78"/>
      <c r="D67" s="73"/>
      <c r="E67" s="73"/>
    </row>
    <row r="68" spans="1:5" s="49" customFormat="1">
      <c r="A68" s="73"/>
      <c r="B68" s="73"/>
      <c r="C68" s="78"/>
      <c r="D68" s="73"/>
      <c r="E68" s="73"/>
    </row>
    <row r="69" spans="1:5" s="49" customFormat="1">
      <c r="A69" s="73"/>
      <c r="B69" s="73"/>
      <c r="C69" s="78"/>
      <c r="D69" s="73"/>
      <c r="E69" s="73"/>
    </row>
    <row r="70" spans="1:5" s="49" customFormat="1">
      <c r="A70" s="73"/>
      <c r="B70" s="73"/>
      <c r="C70" s="78"/>
      <c r="D70" s="73"/>
      <c r="E70" s="73"/>
    </row>
    <row r="71" spans="1:5" s="49" customFormat="1">
      <c r="A71" s="73"/>
      <c r="B71" s="73"/>
      <c r="C71" s="78"/>
      <c r="D71" s="73"/>
      <c r="E71" s="73"/>
    </row>
    <row r="72" spans="1:5" s="49" customFormat="1">
      <c r="A72" s="73"/>
      <c r="B72" s="73"/>
      <c r="C72" s="78"/>
      <c r="D72" s="73"/>
      <c r="E72" s="73"/>
    </row>
    <row r="73" spans="1:5" s="49" customFormat="1">
      <c r="A73" s="73"/>
      <c r="B73" s="73"/>
      <c r="C73" s="78"/>
      <c r="D73" s="73"/>
      <c r="E73" s="73"/>
    </row>
    <row r="74" spans="1:5" s="49" customFormat="1">
      <c r="A74" s="73"/>
      <c r="B74" s="73"/>
      <c r="C74" s="78"/>
      <c r="D74" s="73"/>
      <c r="E74" s="73"/>
    </row>
    <row r="75" spans="1:5" s="49" customFormat="1">
      <c r="A75" s="73"/>
      <c r="B75" s="73"/>
      <c r="C75" s="78"/>
      <c r="D75" s="73"/>
      <c r="E75" s="73"/>
    </row>
    <row r="76" spans="1:5" s="25" customFormat="1">
      <c r="A76" s="43"/>
      <c r="B76" s="43"/>
      <c r="C76" s="86"/>
      <c r="D76" s="73"/>
      <c r="E76" s="73"/>
    </row>
    <row r="77" spans="1:5" s="25" customFormat="1">
      <c r="A77" s="43"/>
      <c r="B77" s="43"/>
      <c r="C77" s="86"/>
      <c r="D77" s="73"/>
      <c r="E77" s="73"/>
    </row>
    <row r="78" spans="1:5" s="25" customFormat="1">
      <c r="A78" s="43"/>
      <c r="B78" s="43"/>
      <c r="C78" s="86"/>
      <c r="D78" s="73"/>
      <c r="E78" s="73"/>
    </row>
    <row r="79" spans="1:5" s="25" customFormat="1">
      <c r="A79" s="43"/>
      <c r="B79" s="43"/>
      <c r="C79" s="86"/>
      <c r="D79" s="73"/>
      <c r="E79" s="73"/>
    </row>
    <row r="80" spans="1:5" s="9" customFormat="1">
      <c r="A80" s="43"/>
      <c r="B80" s="43"/>
      <c r="C80" s="86"/>
      <c r="D80" s="73"/>
      <c r="E80" s="73"/>
    </row>
    <row r="81" spans="1:5" s="25" customFormat="1">
      <c r="A81" s="43"/>
      <c r="B81" s="43"/>
      <c r="C81" s="86"/>
      <c r="D81" s="73"/>
      <c r="E81" s="73"/>
    </row>
    <row r="82" spans="1:5" s="25" customFormat="1">
      <c r="A82" s="43"/>
      <c r="B82" s="43"/>
      <c r="C82" s="86"/>
      <c r="D82" s="73"/>
      <c r="E82" s="73"/>
    </row>
    <row r="83" spans="1:5" s="25" customFormat="1">
      <c r="A83" s="43"/>
      <c r="B83" s="43"/>
      <c r="C83" s="86"/>
      <c r="D83" s="73"/>
      <c r="E83" s="73"/>
    </row>
    <row r="84" spans="1:5" s="25" customFormat="1">
      <c r="A84" s="43"/>
      <c r="B84" s="43"/>
      <c r="C84" s="86"/>
      <c r="D84" s="73"/>
      <c r="E84" s="73"/>
    </row>
    <row r="85" spans="1:5" s="25" customFormat="1">
      <c r="A85" s="43"/>
      <c r="B85" s="43"/>
      <c r="C85" s="86"/>
      <c r="D85" s="73"/>
      <c r="E85" s="73"/>
    </row>
    <row r="86" spans="1:5" s="25" customFormat="1">
      <c r="A86" s="43"/>
      <c r="B86" s="43"/>
      <c r="C86" s="86"/>
      <c r="D86" s="73"/>
      <c r="E86" s="73"/>
    </row>
    <row r="87" spans="1:5" s="25" customFormat="1">
      <c r="A87" s="43"/>
      <c r="B87" s="43"/>
      <c r="C87" s="86"/>
      <c r="D87" s="73"/>
      <c r="E87" s="73"/>
    </row>
    <row r="88" spans="1:5" s="25" customFormat="1">
      <c r="A88" s="43"/>
      <c r="B88" s="43"/>
      <c r="C88" s="86"/>
      <c r="D88" s="73"/>
      <c r="E88" s="73"/>
    </row>
    <row r="89" spans="1:5" s="25" customFormat="1">
      <c r="A89" s="43"/>
      <c r="B89" s="43"/>
      <c r="C89" s="86"/>
      <c r="D89" s="73"/>
      <c r="E89" s="73"/>
    </row>
    <row r="90" spans="1:5" s="25" customFormat="1">
      <c r="A90" s="43"/>
      <c r="B90" s="43"/>
      <c r="C90" s="86"/>
      <c r="D90" s="73"/>
      <c r="E90" s="73"/>
    </row>
    <row r="91" spans="1:5" s="25" customFormat="1">
      <c r="A91" s="43"/>
      <c r="B91" s="43"/>
      <c r="C91" s="86"/>
      <c r="D91" s="73"/>
      <c r="E91" s="73"/>
    </row>
    <row r="92" spans="1:5" s="25" customFormat="1">
      <c r="A92" s="43"/>
      <c r="B92" s="43"/>
      <c r="C92" s="86"/>
      <c r="D92" s="73"/>
      <c r="E92" s="73"/>
    </row>
    <row r="93" spans="1:5" s="25" customFormat="1">
      <c r="A93" s="43"/>
      <c r="B93" s="43"/>
      <c r="C93" s="86"/>
      <c r="D93" s="73"/>
      <c r="E93" s="73"/>
    </row>
    <row r="94" spans="1:5" s="25" customFormat="1">
      <c r="A94" s="43"/>
      <c r="B94" s="43"/>
      <c r="C94" s="86"/>
      <c r="D94" s="73"/>
      <c r="E94" s="73"/>
    </row>
    <row r="95" spans="1:5" s="25" customFormat="1">
      <c r="A95" s="43"/>
      <c r="B95" s="43"/>
      <c r="C95" s="86"/>
      <c r="D95" s="73"/>
      <c r="E95" s="73"/>
    </row>
    <row r="96" spans="1:5" s="25" customFormat="1">
      <c r="A96" s="43"/>
      <c r="B96" s="43"/>
      <c r="C96" s="86"/>
      <c r="D96" s="73"/>
      <c r="E96" s="73"/>
    </row>
    <row r="97" spans="1:5" s="25" customFormat="1">
      <c r="A97" s="43"/>
      <c r="B97" s="43"/>
      <c r="C97" s="86"/>
      <c r="D97" s="73"/>
      <c r="E97" s="73"/>
    </row>
    <row r="98" spans="1:5" s="25" customFormat="1">
      <c r="A98" s="43"/>
      <c r="B98" s="43"/>
      <c r="C98" s="86"/>
      <c r="D98" s="73"/>
      <c r="E98" s="73"/>
    </row>
    <row r="99" spans="1:5" s="25" customFormat="1">
      <c r="A99" s="43"/>
      <c r="B99" s="43"/>
      <c r="C99" s="86"/>
      <c r="D99" s="73"/>
      <c r="E99" s="73"/>
    </row>
    <row r="100" spans="1:5" s="25" customFormat="1">
      <c r="A100" s="43"/>
      <c r="B100" s="43"/>
      <c r="C100" s="86"/>
      <c r="D100" s="73"/>
      <c r="E100" s="73"/>
    </row>
    <row r="101" spans="1:5" s="25" customFormat="1">
      <c r="A101" s="43"/>
      <c r="B101" s="43"/>
      <c r="C101" s="86"/>
      <c r="D101" s="73"/>
      <c r="E101" s="73"/>
    </row>
    <row r="102" spans="1:5" s="25" customFormat="1">
      <c r="A102" s="43"/>
      <c r="B102" s="43"/>
      <c r="C102" s="86"/>
      <c r="D102" s="73"/>
      <c r="E102" s="73"/>
    </row>
    <row r="103" spans="1:5" s="25" customFormat="1">
      <c r="A103" s="43"/>
      <c r="B103" s="43"/>
      <c r="C103" s="86"/>
      <c r="D103" s="73"/>
      <c r="E103" s="73"/>
    </row>
    <row r="104" spans="1:5" s="25" customFormat="1">
      <c r="A104" s="43"/>
      <c r="B104" s="43"/>
      <c r="C104" s="86"/>
      <c r="D104" s="73"/>
      <c r="E104" s="73"/>
    </row>
    <row r="105" spans="1:5" s="25" customFormat="1">
      <c r="A105" s="43"/>
      <c r="B105" s="43"/>
      <c r="C105" s="86"/>
      <c r="D105" s="73"/>
      <c r="E105" s="73"/>
    </row>
    <row r="106" spans="1:5" s="25" customFormat="1">
      <c r="A106" s="43"/>
      <c r="B106" s="43"/>
      <c r="C106" s="86"/>
      <c r="D106" s="73"/>
      <c r="E106" s="73"/>
    </row>
    <row r="107" spans="1:5" s="25" customFormat="1">
      <c r="A107" s="43"/>
      <c r="B107" s="43"/>
      <c r="C107" s="86"/>
      <c r="D107" s="73"/>
      <c r="E107" s="73"/>
    </row>
    <row r="108" spans="1:5" s="25" customFormat="1">
      <c r="A108" s="43"/>
      <c r="B108" s="43"/>
      <c r="C108" s="86"/>
      <c r="D108" s="73"/>
      <c r="E108" s="73"/>
    </row>
    <row r="109" spans="1:5" s="25" customFormat="1">
      <c r="A109" s="43"/>
      <c r="B109" s="43"/>
      <c r="C109" s="86"/>
      <c r="D109" s="73"/>
      <c r="E109" s="73"/>
    </row>
    <row r="110" spans="1:5" s="25" customFormat="1">
      <c r="A110" s="43"/>
      <c r="B110" s="43"/>
      <c r="C110" s="86"/>
      <c r="D110" s="73"/>
      <c r="E110" s="73"/>
    </row>
    <row r="111" spans="1:5" s="25" customFormat="1">
      <c r="A111" s="43"/>
      <c r="B111" s="43"/>
      <c r="C111" s="86"/>
      <c r="D111" s="73"/>
      <c r="E111" s="73"/>
    </row>
    <row r="112" spans="1:5" s="25" customFormat="1">
      <c r="A112" s="43"/>
      <c r="B112" s="43"/>
      <c r="C112" s="86"/>
      <c r="D112" s="73"/>
      <c r="E112" s="73"/>
    </row>
    <row r="113" spans="1:5" s="25" customFormat="1">
      <c r="A113" s="43"/>
      <c r="B113" s="43"/>
      <c r="C113" s="86"/>
      <c r="D113" s="73"/>
      <c r="E113" s="73"/>
    </row>
    <row r="114" spans="1:5" s="25" customFormat="1">
      <c r="A114" s="43"/>
      <c r="B114" s="43"/>
      <c r="C114" s="86"/>
      <c r="D114" s="73"/>
      <c r="E114" s="73"/>
    </row>
    <row r="115" spans="1:5" s="25" customFormat="1">
      <c r="A115" s="43"/>
      <c r="B115" s="43"/>
      <c r="C115" s="86"/>
      <c r="D115" s="73"/>
      <c r="E115" s="73"/>
    </row>
    <row r="116" spans="1:5" s="25" customFormat="1">
      <c r="A116" s="43"/>
      <c r="B116" s="43"/>
      <c r="C116" s="86"/>
      <c r="D116" s="73"/>
      <c r="E116" s="73"/>
    </row>
    <row r="117" spans="1:5" s="25" customFormat="1">
      <c r="A117" s="43"/>
      <c r="B117" s="43"/>
      <c r="C117" s="86"/>
      <c r="D117" s="73"/>
      <c r="E117" s="73"/>
    </row>
    <row r="118" spans="1:5" s="25" customFormat="1">
      <c r="A118" s="43"/>
      <c r="B118" s="43"/>
      <c r="C118" s="86"/>
      <c r="D118" s="73"/>
      <c r="E118" s="73"/>
    </row>
    <row r="119" spans="1:5" s="25" customFormat="1">
      <c r="A119" s="43"/>
      <c r="B119" s="43"/>
      <c r="C119" s="86"/>
      <c r="D119" s="73"/>
      <c r="E119" s="73"/>
    </row>
    <row r="120" spans="1:5" s="25" customFormat="1">
      <c r="A120" s="43"/>
      <c r="B120" s="43"/>
      <c r="C120" s="86"/>
      <c r="D120" s="73"/>
      <c r="E120" s="73"/>
    </row>
    <row r="121" spans="1:5" s="25" customFormat="1">
      <c r="A121" s="43"/>
      <c r="B121" s="43"/>
      <c r="C121" s="86"/>
      <c r="D121" s="73"/>
      <c r="E121" s="73"/>
    </row>
    <row r="122" spans="1:5" s="25" customFormat="1">
      <c r="A122" s="43"/>
      <c r="B122" s="43"/>
      <c r="C122" s="86"/>
      <c r="D122" s="73"/>
      <c r="E122" s="73"/>
    </row>
    <row r="123" spans="1:5" s="25" customFormat="1">
      <c r="A123" s="43"/>
      <c r="B123" s="43"/>
      <c r="C123" s="86"/>
      <c r="D123" s="73"/>
      <c r="E123" s="73"/>
    </row>
    <row r="124" spans="1:5" s="25" customFormat="1">
      <c r="A124" s="43"/>
      <c r="B124" s="43"/>
      <c r="C124" s="86"/>
      <c r="D124" s="73"/>
      <c r="E124" s="73"/>
    </row>
    <row r="125" spans="1:5" s="25" customFormat="1">
      <c r="A125" s="43"/>
      <c r="B125" s="43"/>
      <c r="C125" s="86"/>
      <c r="D125" s="73"/>
      <c r="E125" s="73"/>
    </row>
    <row r="126" spans="1:5" s="25" customFormat="1">
      <c r="A126" s="43"/>
      <c r="B126" s="43"/>
      <c r="C126" s="86"/>
      <c r="D126" s="73"/>
      <c r="E126" s="73"/>
    </row>
    <row r="127" spans="1:5" s="25" customFormat="1">
      <c r="A127" s="43"/>
      <c r="B127" s="43"/>
      <c r="C127" s="86"/>
      <c r="D127" s="73"/>
      <c r="E127" s="73"/>
    </row>
    <row r="128" spans="1:5" s="25" customFormat="1">
      <c r="A128" s="43"/>
      <c r="B128" s="43"/>
      <c r="C128" s="86"/>
      <c r="D128" s="73"/>
      <c r="E128" s="73"/>
    </row>
    <row r="129" spans="1:19" s="49" customFormat="1">
      <c r="A129" s="43"/>
      <c r="B129" s="43"/>
      <c r="C129" s="86"/>
      <c r="D129" s="73"/>
      <c r="E129" s="7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s="49" customFormat="1">
      <c r="A130" s="43"/>
      <c r="B130" s="43"/>
      <c r="C130" s="86"/>
      <c r="D130" s="73"/>
      <c r="E130" s="7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s="49" customFormat="1">
      <c r="A131" s="43"/>
      <c r="B131" s="43"/>
      <c r="C131" s="86"/>
      <c r="D131" s="73"/>
      <c r="E131" s="7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s="49" customFormat="1">
      <c r="A132" s="43"/>
      <c r="B132" s="43"/>
      <c r="C132" s="86"/>
      <c r="D132" s="73"/>
      <c r="E132" s="7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s="49" customFormat="1">
      <c r="A133" s="43"/>
      <c r="B133" s="43"/>
      <c r="C133" s="86"/>
      <c r="D133" s="73"/>
      <c r="E133" s="7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s="49" customFormat="1">
      <c r="A134" s="43"/>
      <c r="B134" s="43"/>
      <c r="C134" s="86"/>
      <c r="D134" s="73"/>
      <c r="E134" s="7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s="49" customFormat="1">
      <c r="A135" s="43"/>
      <c r="B135" s="43"/>
      <c r="C135" s="86"/>
      <c r="D135" s="73"/>
      <c r="E135" s="7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s="49" customFormat="1">
      <c r="A136" s="43"/>
      <c r="B136" s="43"/>
      <c r="C136" s="86"/>
      <c r="D136" s="73"/>
      <c r="E136" s="7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s="49" customFormat="1">
      <c r="A137" s="43"/>
      <c r="B137" s="43"/>
      <c r="C137" s="86"/>
      <c r="D137" s="73"/>
      <c r="E137" s="7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s="49" customFormat="1">
      <c r="A138" s="43"/>
      <c r="B138" s="43"/>
      <c r="C138" s="86"/>
      <c r="D138" s="73"/>
      <c r="E138" s="7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s="49" customFormat="1">
      <c r="A139" s="43"/>
      <c r="B139" s="43"/>
      <c r="C139" s="86"/>
      <c r="D139" s="73"/>
      <c r="E139" s="7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s="49" customFormat="1">
      <c r="A140" s="43"/>
      <c r="B140" s="43"/>
      <c r="C140" s="86"/>
      <c r="D140" s="73"/>
      <c r="E140" s="7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s="49" customFormat="1">
      <c r="A141" s="43"/>
      <c r="B141" s="43"/>
      <c r="C141" s="86"/>
      <c r="D141" s="73"/>
      <c r="E141" s="7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s="49" customFormat="1">
      <c r="A142" s="43"/>
      <c r="B142" s="43"/>
      <c r="C142" s="86"/>
      <c r="D142" s="73"/>
      <c r="E142" s="7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s="49" customFormat="1">
      <c r="A143" s="43"/>
      <c r="B143" s="43"/>
      <c r="C143" s="86"/>
      <c r="D143" s="73"/>
      <c r="E143" s="7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s="49" customFormat="1">
      <c r="A144" s="43"/>
      <c r="B144" s="43"/>
      <c r="C144" s="86"/>
      <c r="D144" s="73"/>
      <c r="E144" s="7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s="49" customFormat="1">
      <c r="A145" s="43"/>
      <c r="B145" s="43"/>
      <c r="C145" s="86"/>
      <c r="D145" s="73"/>
      <c r="E145" s="7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s="49" customFormat="1">
      <c r="A146" s="43"/>
      <c r="B146" s="43"/>
      <c r="C146" s="86"/>
      <c r="D146" s="73"/>
      <c r="E146" s="7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s="49" customFormat="1">
      <c r="A147" s="43"/>
      <c r="B147" s="43"/>
      <c r="C147" s="86"/>
      <c r="D147" s="73"/>
      <c r="E147" s="7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s="49" customFormat="1">
      <c r="A148" s="43"/>
      <c r="B148" s="43"/>
      <c r="C148" s="86"/>
      <c r="D148" s="73"/>
      <c r="E148" s="7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s="49" customFormat="1">
      <c r="A149" s="43"/>
      <c r="B149" s="43"/>
      <c r="C149" s="86"/>
      <c r="D149" s="73"/>
      <c r="E149" s="7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s="49" customFormat="1">
      <c r="A150" s="43"/>
      <c r="B150" s="43"/>
      <c r="C150" s="86"/>
      <c r="D150" s="73"/>
      <c r="E150" s="7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s="49" customFormat="1">
      <c r="A151" s="43"/>
      <c r="B151" s="43"/>
      <c r="C151" s="86"/>
      <c r="D151" s="73"/>
      <c r="E151" s="7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s="49" customFormat="1">
      <c r="A152" s="43"/>
      <c r="B152" s="43"/>
      <c r="C152" s="86"/>
      <c r="D152" s="73"/>
      <c r="E152" s="7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s="49" customFormat="1">
      <c r="A153" s="43"/>
      <c r="B153" s="43"/>
      <c r="C153" s="86"/>
      <c r="D153" s="73"/>
      <c r="E153" s="7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s="49" customFormat="1">
      <c r="A154" s="43"/>
      <c r="B154" s="43"/>
      <c r="C154" s="86"/>
      <c r="D154" s="73"/>
      <c r="E154" s="7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s="49" customFormat="1">
      <c r="A155" s="43"/>
      <c r="B155" s="43"/>
      <c r="C155" s="86"/>
      <c r="D155" s="73"/>
      <c r="E155" s="7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s="49" customFormat="1">
      <c r="A156" s="43"/>
      <c r="B156" s="43"/>
      <c r="C156" s="86"/>
      <c r="D156" s="73"/>
      <c r="E156" s="7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s="49" customFormat="1">
      <c r="A157" s="43"/>
      <c r="B157" s="43"/>
      <c r="C157" s="86"/>
      <c r="D157" s="73"/>
      <c r="E157" s="7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s="49" customFormat="1">
      <c r="A158" s="43"/>
      <c r="B158" s="43"/>
      <c r="C158" s="86"/>
      <c r="D158" s="73"/>
      <c r="E158" s="7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s="49" customFormat="1">
      <c r="A159" s="43"/>
      <c r="B159" s="43"/>
      <c r="C159" s="86"/>
      <c r="D159" s="73"/>
      <c r="E159" s="7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s="49" customFormat="1">
      <c r="A160" s="43"/>
      <c r="B160" s="43"/>
      <c r="C160" s="86"/>
      <c r="D160" s="73"/>
      <c r="E160" s="7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</sheetData>
  <mergeCells count="4">
    <mergeCell ref="A1:E1"/>
    <mergeCell ref="A4:B4"/>
    <mergeCell ref="A5:A10"/>
    <mergeCell ref="B5:B10"/>
  </mergeCells>
  <phoneticPr fontId="34" type="noConversion"/>
  <pageMargins left="0.75138888888888899" right="0.75138888888888899" top="1" bottom="1" header="0.5" footer="0.5"/>
  <pageSetup paperSize="9" scale="63" fitToHeight="0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16"/>
  <sheetViews>
    <sheetView showZeros="0" topLeftCell="A3" zoomScale="80" zoomScaleNormal="80" workbookViewId="0">
      <selection activeCell="F6" sqref="E6:F6"/>
    </sheetView>
  </sheetViews>
  <sheetFormatPr defaultColWidth="14.5" defaultRowHeight="18.75"/>
  <cols>
    <col min="1" max="1" width="6.75" style="24" customWidth="1"/>
    <col min="2" max="2" width="29.125" style="36" customWidth="1"/>
    <col min="3" max="3" width="16.875" style="33" customWidth="1"/>
    <col min="4" max="4" width="15.625" style="24" customWidth="1"/>
    <col min="5" max="5" width="27.875" style="24" customWidth="1"/>
    <col min="6" max="6" width="14.5" style="36" customWidth="1"/>
    <col min="7" max="16380" width="14.5" style="24" customWidth="1"/>
    <col min="16381" max="16384" width="14.5" style="24"/>
  </cols>
  <sheetData>
    <row r="1" spans="1:8" s="34" customFormat="1" ht="54" customHeight="1">
      <c r="A1" s="239" t="s">
        <v>375</v>
      </c>
      <c r="B1" s="239"/>
      <c r="C1" s="241"/>
      <c r="D1" s="239"/>
      <c r="E1" s="239"/>
      <c r="F1" s="62"/>
      <c r="G1" s="62"/>
      <c r="H1" s="62"/>
    </row>
    <row r="2" spans="1:8">
      <c r="A2" s="52" t="s">
        <v>513</v>
      </c>
      <c r="B2" s="79"/>
      <c r="C2" s="67"/>
      <c r="D2" s="53"/>
      <c r="E2" s="80" t="s">
        <v>76</v>
      </c>
      <c r="F2" s="81"/>
      <c r="G2" s="53"/>
    </row>
    <row r="3" spans="1:8" ht="42.95" customHeight="1">
      <c r="A3" s="10" t="s">
        <v>318</v>
      </c>
      <c r="B3" s="12" t="s">
        <v>377</v>
      </c>
      <c r="C3" s="39" t="s">
        <v>320</v>
      </c>
      <c r="D3" s="10" t="s">
        <v>77</v>
      </c>
      <c r="E3" s="10" t="s">
        <v>78</v>
      </c>
      <c r="F3" s="24"/>
    </row>
    <row r="4" spans="1:8" ht="42.95" customHeight="1">
      <c r="A4" s="245" t="s">
        <v>378</v>
      </c>
      <c r="B4" s="254"/>
      <c r="C4" s="39">
        <f>SUM(C5:C16)</f>
        <v>1030.3499999999999</v>
      </c>
      <c r="D4" s="10"/>
      <c r="E4" s="10"/>
      <c r="F4" s="24"/>
    </row>
    <row r="5" spans="1:8" s="73" customFormat="1" ht="146.1" customHeight="1">
      <c r="A5" s="230">
        <v>1</v>
      </c>
      <c r="B5" s="231" t="s">
        <v>379</v>
      </c>
      <c r="C5" s="83">
        <v>249.1</v>
      </c>
      <c r="D5" s="10">
        <v>2011350</v>
      </c>
      <c r="E5" s="10" t="s">
        <v>514</v>
      </c>
    </row>
    <row r="6" spans="1:8" s="73" customFormat="1" ht="48.95" customHeight="1">
      <c r="A6" s="230"/>
      <c r="B6" s="231"/>
      <c r="C6" s="83">
        <v>23.4</v>
      </c>
      <c r="D6" s="12">
        <v>2080505</v>
      </c>
      <c r="E6" s="84" t="s">
        <v>381</v>
      </c>
    </row>
    <row r="7" spans="1:8" s="73" customFormat="1" ht="48.95" customHeight="1">
      <c r="A7" s="230"/>
      <c r="B7" s="231"/>
      <c r="C7" s="83">
        <v>11.7</v>
      </c>
      <c r="D7" s="12">
        <v>2080506</v>
      </c>
      <c r="E7" s="84" t="s">
        <v>382</v>
      </c>
    </row>
    <row r="8" spans="1:8" s="73" customFormat="1" ht="48.95" customHeight="1">
      <c r="A8" s="230"/>
      <c r="B8" s="231"/>
      <c r="C8" s="83">
        <v>23.4</v>
      </c>
      <c r="D8" s="12">
        <v>2101102</v>
      </c>
      <c r="E8" s="84" t="s">
        <v>383</v>
      </c>
    </row>
    <row r="9" spans="1:8" s="73" customFormat="1" ht="48.95" customHeight="1">
      <c r="A9" s="230"/>
      <c r="B9" s="231"/>
      <c r="C9" s="83">
        <v>15.9</v>
      </c>
      <c r="D9" s="12">
        <v>2101199</v>
      </c>
      <c r="E9" s="84" t="s">
        <v>384</v>
      </c>
    </row>
    <row r="10" spans="1:8" s="73" customFormat="1" ht="48.95" customHeight="1">
      <c r="A10" s="230"/>
      <c r="B10" s="231"/>
      <c r="C10" s="83">
        <v>28.59</v>
      </c>
      <c r="D10" s="12">
        <v>2210201</v>
      </c>
      <c r="E10" s="84" t="s">
        <v>385</v>
      </c>
    </row>
    <row r="11" spans="1:8" ht="48.95" customHeight="1">
      <c r="A11" s="10">
        <v>2</v>
      </c>
      <c r="B11" s="12" t="s">
        <v>398</v>
      </c>
      <c r="C11" s="39">
        <f>21+12.16</f>
        <v>33.159999999999997</v>
      </c>
      <c r="D11" s="10">
        <v>2011350</v>
      </c>
      <c r="E11" s="10" t="s">
        <v>514</v>
      </c>
      <c r="F11" s="24"/>
    </row>
    <row r="12" spans="1:8" ht="141.94999999999999" customHeight="1">
      <c r="A12" s="10">
        <v>3</v>
      </c>
      <c r="B12" s="12" t="s">
        <v>515</v>
      </c>
      <c r="C12" s="39">
        <v>116</v>
      </c>
      <c r="D12" s="10">
        <v>2011350</v>
      </c>
      <c r="E12" s="10" t="s">
        <v>514</v>
      </c>
      <c r="F12" s="24"/>
    </row>
    <row r="13" spans="1:8" ht="84.95" customHeight="1">
      <c r="A13" s="10">
        <v>4</v>
      </c>
      <c r="B13" s="12" t="s">
        <v>516</v>
      </c>
      <c r="C13" s="39">
        <v>177.5</v>
      </c>
      <c r="D13" s="10">
        <v>2011350</v>
      </c>
      <c r="E13" s="10" t="s">
        <v>514</v>
      </c>
      <c r="F13" s="24"/>
    </row>
    <row r="14" spans="1:8" ht="81.95" customHeight="1">
      <c r="A14" s="10">
        <v>5</v>
      </c>
      <c r="B14" s="12" t="s">
        <v>517</v>
      </c>
      <c r="C14" s="39">
        <v>272.87</v>
      </c>
      <c r="D14" s="10">
        <v>2011350</v>
      </c>
      <c r="E14" s="10" t="s">
        <v>514</v>
      </c>
      <c r="F14" s="24"/>
    </row>
    <row r="15" spans="1:8" ht="96" customHeight="1">
      <c r="A15" s="10">
        <v>6</v>
      </c>
      <c r="B15" s="12" t="s">
        <v>518</v>
      </c>
      <c r="C15" s="39">
        <v>60.64</v>
      </c>
      <c r="D15" s="10">
        <v>2011350</v>
      </c>
      <c r="E15" s="10" t="s">
        <v>514</v>
      </c>
      <c r="F15" s="24"/>
    </row>
    <row r="16" spans="1:8" ht="72" customHeight="1">
      <c r="A16" s="10">
        <v>7</v>
      </c>
      <c r="B16" s="12" t="s">
        <v>519</v>
      </c>
      <c r="C16" s="39">
        <v>18.09</v>
      </c>
      <c r="D16" s="10">
        <v>2011350</v>
      </c>
      <c r="E16" s="10" t="s">
        <v>514</v>
      </c>
      <c r="F16" s="24"/>
    </row>
  </sheetData>
  <mergeCells count="4">
    <mergeCell ref="A1:E1"/>
    <mergeCell ref="A4:B4"/>
    <mergeCell ref="A5:A10"/>
    <mergeCell ref="B5:B10"/>
  </mergeCells>
  <phoneticPr fontId="34" type="noConversion"/>
  <pageMargins left="0.75138888888888899" right="0.75138888888888899" top="0.51180555555555596" bottom="1" header="0.5" footer="0.5"/>
  <pageSetup paperSize="9" scale="61" fitToHeight="0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33"/>
  <sheetViews>
    <sheetView showZeros="0" zoomScale="70" zoomScaleNormal="70" workbookViewId="0">
      <pane xSplit="2" ySplit="4" topLeftCell="C22" activePane="bottomRight" state="frozen"/>
      <selection pane="topRight"/>
      <selection pane="bottomLeft"/>
      <selection pane="bottomRight" activeCell="H28" sqref="H27:H28"/>
    </sheetView>
  </sheetViews>
  <sheetFormatPr defaultColWidth="9" defaultRowHeight="18.75"/>
  <cols>
    <col min="1" max="1" width="6.75" style="24" customWidth="1"/>
    <col min="2" max="2" width="29.125" style="24" customWidth="1"/>
    <col min="3" max="3" width="16.875" style="33" customWidth="1"/>
    <col min="4" max="4" width="17.375" style="24" customWidth="1"/>
    <col min="5" max="5" width="27.875" style="36" customWidth="1"/>
    <col min="6" max="16384" width="9" style="24"/>
  </cols>
  <sheetData>
    <row r="1" spans="1:5" s="34" customFormat="1" ht="54" customHeight="1">
      <c r="A1" s="239" t="s">
        <v>375</v>
      </c>
      <c r="B1" s="239"/>
      <c r="C1" s="241"/>
      <c r="D1" s="239"/>
      <c r="E1" s="240"/>
    </row>
    <row r="2" spans="1:5" ht="30.95" customHeight="1">
      <c r="A2" s="35" t="s">
        <v>520</v>
      </c>
      <c r="B2" s="7"/>
      <c r="E2" s="37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ht="42.95" customHeight="1">
      <c r="A4" s="245" t="s">
        <v>378</v>
      </c>
      <c r="B4" s="245"/>
      <c r="C4" s="39">
        <f>SUM(C5:C28)</f>
        <v>1571.42</v>
      </c>
      <c r="D4" s="10"/>
      <c r="E4" s="12"/>
    </row>
    <row r="5" spans="1:5" ht="168" customHeight="1">
      <c r="A5" s="10">
        <v>1</v>
      </c>
      <c r="B5" s="12" t="s">
        <v>379</v>
      </c>
      <c r="C5" s="13">
        <v>199.78</v>
      </c>
      <c r="D5" s="10">
        <v>2050101</v>
      </c>
      <c r="E5" s="12" t="s">
        <v>380</v>
      </c>
    </row>
    <row r="6" spans="1:5" ht="44.1" customHeight="1">
      <c r="A6" s="10">
        <v>2</v>
      </c>
      <c r="B6" s="12" t="s">
        <v>398</v>
      </c>
      <c r="C6" s="13">
        <f>49.5+3</f>
        <v>52.5</v>
      </c>
      <c r="D6" s="10">
        <v>2050101</v>
      </c>
      <c r="E6" s="12" t="s">
        <v>380</v>
      </c>
    </row>
    <row r="7" spans="1:5" ht="44.1" customHeight="1">
      <c r="A7" s="10">
        <v>3</v>
      </c>
      <c r="B7" s="12" t="s">
        <v>521</v>
      </c>
      <c r="C7" s="39">
        <f>6.42-2.56</f>
        <v>3.86</v>
      </c>
      <c r="D7" s="12">
        <v>2013699</v>
      </c>
      <c r="E7" s="12" t="s">
        <v>420</v>
      </c>
    </row>
    <row r="8" spans="1:5" ht="78" customHeight="1">
      <c r="A8" s="10">
        <v>4</v>
      </c>
      <c r="B8" s="12" t="s">
        <v>522</v>
      </c>
      <c r="C8" s="13">
        <v>22.81</v>
      </c>
      <c r="D8" s="10">
        <v>2050202</v>
      </c>
      <c r="E8" s="12" t="s">
        <v>523</v>
      </c>
    </row>
    <row r="9" spans="1:5" ht="176.1" customHeight="1">
      <c r="A9" s="10">
        <v>5</v>
      </c>
      <c r="B9" s="12" t="s">
        <v>524</v>
      </c>
      <c r="C9" s="13">
        <v>4.54</v>
      </c>
      <c r="D9" s="10">
        <v>2050199</v>
      </c>
      <c r="E9" s="12" t="s">
        <v>392</v>
      </c>
    </row>
    <row r="10" spans="1:5" ht="149.1" customHeight="1">
      <c r="A10" s="10">
        <v>6</v>
      </c>
      <c r="B10" s="12" t="s">
        <v>525</v>
      </c>
      <c r="C10" s="13">
        <v>165.55</v>
      </c>
      <c r="D10" s="10">
        <v>2050202</v>
      </c>
      <c r="E10" s="12" t="s">
        <v>523</v>
      </c>
    </row>
    <row r="11" spans="1:5" ht="162.94999999999999" customHeight="1">
      <c r="A11" s="10">
        <v>7</v>
      </c>
      <c r="B11" s="12" t="s">
        <v>526</v>
      </c>
      <c r="C11" s="13">
        <v>296.7</v>
      </c>
      <c r="D11" s="10">
        <v>2050201</v>
      </c>
      <c r="E11" s="12" t="s">
        <v>527</v>
      </c>
    </row>
    <row r="12" spans="1:5" ht="162.94999999999999" customHeight="1">
      <c r="A12" s="10">
        <v>8</v>
      </c>
      <c r="B12" s="12" t="s">
        <v>528</v>
      </c>
      <c r="C12" s="13">
        <v>70.2</v>
      </c>
      <c r="D12" s="10">
        <v>2050201</v>
      </c>
      <c r="E12" s="12" t="s">
        <v>527</v>
      </c>
    </row>
    <row r="13" spans="1:5" ht="123" customHeight="1">
      <c r="A13" s="10">
        <v>9</v>
      </c>
      <c r="B13" s="12" t="s">
        <v>529</v>
      </c>
      <c r="C13" s="13">
        <v>125.21</v>
      </c>
      <c r="D13" s="10">
        <v>2050202</v>
      </c>
      <c r="E13" s="12" t="s">
        <v>523</v>
      </c>
    </row>
    <row r="14" spans="1:5" ht="95.1" customHeight="1">
      <c r="A14" s="10">
        <v>10</v>
      </c>
      <c r="B14" s="12" t="s">
        <v>530</v>
      </c>
      <c r="C14" s="13">
        <v>96</v>
      </c>
      <c r="D14" s="10">
        <v>2050204</v>
      </c>
      <c r="E14" s="12" t="s">
        <v>531</v>
      </c>
    </row>
    <row r="15" spans="1:5" ht="95.1" customHeight="1">
      <c r="A15" s="10">
        <v>11</v>
      </c>
      <c r="B15" s="12" t="s">
        <v>532</v>
      </c>
      <c r="C15" s="13">
        <v>29.2</v>
      </c>
      <c r="D15" s="10">
        <v>2050204</v>
      </c>
      <c r="E15" s="12" t="s">
        <v>531</v>
      </c>
    </row>
    <row r="16" spans="1:5" ht="98.1" customHeight="1">
      <c r="A16" s="10">
        <v>12</v>
      </c>
      <c r="B16" s="12" t="s">
        <v>533</v>
      </c>
      <c r="C16" s="13">
        <v>16</v>
      </c>
      <c r="D16" s="10">
        <v>2050199</v>
      </c>
      <c r="E16" s="12" t="s">
        <v>392</v>
      </c>
    </row>
    <row r="17" spans="1:5" ht="102" customHeight="1">
      <c r="A17" s="10">
        <v>13</v>
      </c>
      <c r="B17" s="12" t="s">
        <v>534</v>
      </c>
      <c r="C17" s="13">
        <v>5</v>
      </c>
      <c r="D17" s="10">
        <v>2050199</v>
      </c>
      <c r="E17" s="12" t="s">
        <v>392</v>
      </c>
    </row>
    <row r="18" spans="1:5" ht="197.1" customHeight="1">
      <c r="A18" s="10">
        <v>14</v>
      </c>
      <c r="B18" s="12" t="s">
        <v>535</v>
      </c>
      <c r="C18" s="13">
        <v>134.31</v>
      </c>
      <c r="D18" s="10">
        <v>2050202</v>
      </c>
      <c r="E18" s="12" t="s">
        <v>523</v>
      </c>
    </row>
    <row r="19" spans="1:5" ht="107.1" customHeight="1">
      <c r="A19" s="10">
        <v>15</v>
      </c>
      <c r="B19" s="12" t="s">
        <v>536</v>
      </c>
      <c r="C19" s="13">
        <v>42.66</v>
      </c>
      <c r="D19" s="10">
        <v>2050202</v>
      </c>
      <c r="E19" s="12" t="s">
        <v>523</v>
      </c>
    </row>
    <row r="20" spans="1:5" ht="44.1" customHeight="1">
      <c r="A20" s="10">
        <v>16</v>
      </c>
      <c r="B20" s="12" t="s">
        <v>537</v>
      </c>
      <c r="C20" s="13">
        <v>20</v>
      </c>
      <c r="D20" s="10">
        <v>2050199</v>
      </c>
      <c r="E20" s="12" t="s">
        <v>392</v>
      </c>
    </row>
    <row r="21" spans="1:5" ht="60" customHeight="1">
      <c r="A21" s="10">
        <v>17</v>
      </c>
      <c r="B21" s="12" t="s">
        <v>538</v>
      </c>
      <c r="C21" s="13">
        <v>50</v>
      </c>
      <c r="D21" s="10">
        <v>2050199</v>
      </c>
      <c r="E21" s="12" t="s">
        <v>392</v>
      </c>
    </row>
    <row r="22" spans="1:5" ht="98.1" customHeight="1">
      <c r="A22" s="10">
        <v>18</v>
      </c>
      <c r="B22" s="12" t="s">
        <v>539</v>
      </c>
      <c r="C22" s="13">
        <v>20</v>
      </c>
      <c r="D22" s="10">
        <v>2050199</v>
      </c>
      <c r="E22" s="12" t="s">
        <v>392</v>
      </c>
    </row>
    <row r="23" spans="1:5" ht="87" customHeight="1">
      <c r="A23" s="10">
        <v>19</v>
      </c>
      <c r="B23" s="12" t="s">
        <v>540</v>
      </c>
      <c r="C23" s="13">
        <v>33.5</v>
      </c>
      <c r="D23" s="10">
        <v>2050199</v>
      </c>
      <c r="E23" s="12" t="s">
        <v>392</v>
      </c>
    </row>
    <row r="24" spans="1:5" ht="57" customHeight="1">
      <c r="A24" s="10">
        <v>20</v>
      </c>
      <c r="B24" s="12" t="s">
        <v>541</v>
      </c>
      <c r="C24" s="13">
        <v>59.6</v>
      </c>
      <c r="D24" s="10">
        <v>2050199</v>
      </c>
      <c r="E24" s="12" t="s">
        <v>392</v>
      </c>
    </row>
    <row r="25" spans="1:5" ht="57" customHeight="1">
      <c r="A25" s="10">
        <v>21</v>
      </c>
      <c r="B25" s="12" t="s">
        <v>542</v>
      </c>
      <c r="C25" s="13">
        <v>4</v>
      </c>
      <c r="D25" s="10">
        <v>2050199</v>
      </c>
      <c r="E25" s="12" t="s">
        <v>392</v>
      </c>
    </row>
    <row r="26" spans="1:5" ht="57" customHeight="1">
      <c r="A26" s="10">
        <v>22</v>
      </c>
      <c r="B26" s="12" t="s">
        <v>543</v>
      </c>
      <c r="C26" s="13">
        <v>5</v>
      </c>
      <c r="D26" s="10">
        <v>2050199</v>
      </c>
      <c r="E26" s="12" t="s">
        <v>392</v>
      </c>
    </row>
    <row r="27" spans="1:5" ht="57" customHeight="1">
      <c r="A27" s="10">
        <v>23</v>
      </c>
      <c r="B27" s="12" t="s">
        <v>544</v>
      </c>
      <c r="C27" s="13">
        <v>15</v>
      </c>
      <c r="D27" s="10">
        <v>2050199</v>
      </c>
      <c r="E27" s="12" t="s">
        <v>392</v>
      </c>
    </row>
    <row r="28" spans="1:5" ht="117.95" customHeight="1">
      <c r="A28" s="10">
        <v>24</v>
      </c>
      <c r="B28" s="12" t="s">
        <v>545</v>
      </c>
      <c r="C28" s="13">
        <v>100</v>
      </c>
      <c r="D28" s="10">
        <v>2070199</v>
      </c>
      <c r="E28" s="12" t="s">
        <v>506</v>
      </c>
    </row>
    <row r="29" spans="1:5" s="73" customFormat="1">
      <c r="C29" s="78"/>
    </row>
    <row r="30" spans="1:5" s="73" customFormat="1">
      <c r="C30" s="78"/>
    </row>
    <row r="31" spans="1:5" s="73" customFormat="1">
      <c r="C31" s="78"/>
    </row>
    <row r="32" spans="1:5" s="73" customFormat="1">
      <c r="C32" s="78"/>
    </row>
    <row r="33" spans="3:3" s="73" customFormat="1">
      <c r="C33" s="78"/>
    </row>
  </sheetData>
  <mergeCells count="2">
    <mergeCell ref="A1:E1"/>
    <mergeCell ref="A4:B4"/>
  </mergeCells>
  <phoneticPr fontId="34" type="noConversion"/>
  <printOptions horizontalCentered="1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72"/>
  <sheetViews>
    <sheetView zoomScale="90" zoomScaleNormal="90" workbookViewId="0">
      <pane xSplit="2" ySplit="3" topLeftCell="C7" activePane="bottomRight" state="frozen"/>
      <selection pane="topRight"/>
      <selection pane="bottomLeft"/>
      <selection pane="bottomRight" activeCell="D9" sqref="D9"/>
    </sheetView>
  </sheetViews>
  <sheetFormatPr defaultColWidth="20" defaultRowHeight="18.75"/>
  <cols>
    <col min="1" max="1" width="6.75" style="24" customWidth="1"/>
    <col min="2" max="2" width="30" style="9" customWidth="1"/>
    <col min="3" max="3" width="19.625" style="74" customWidth="1"/>
    <col min="4" max="4" width="16.5" style="9" customWidth="1"/>
    <col min="5" max="5" width="18.875" style="9" customWidth="1"/>
    <col min="6" max="16380" width="20" style="9" customWidth="1"/>
    <col min="16381" max="16384" width="20" style="9"/>
  </cols>
  <sheetData>
    <row r="1" spans="1:6" s="34" customFormat="1" ht="54" customHeight="1">
      <c r="A1" s="239" t="s">
        <v>375</v>
      </c>
      <c r="B1" s="239"/>
      <c r="C1" s="241"/>
      <c r="D1" s="239"/>
      <c r="E1" s="239"/>
    </row>
    <row r="2" spans="1:6" ht="30.95" customHeight="1">
      <c r="A2" s="255" t="s">
        <v>546</v>
      </c>
      <c r="B2" s="255"/>
      <c r="E2" s="56" t="s">
        <v>76</v>
      </c>
    </row>
    <row r="3" spans="1:6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6" s="24" customFormat="1" ht="42.95" customHeight="1">
      <c r="A4" s="245" t="s">
        <v>378</v>
      </c>
      <c r="B4" s="245"/>
      <c r="C4" s="39">
        <f>SUM(C5:C11)</f>
        <v>1173.0500000000002</v>
      </c>
      <c r="D4" s="10"/>
      <c r="E4" s="10"/>
    </row>
    <row r="5" spans="1:6" s="24" customFormat="1" ht="110.1" customHeight="1">
      <c r="A5" s="10">
        <v>1</v>
      </c>
      <c r="B5" s="12" t="s">
        <v>379</v>
      </c>
      <c r="C5" s="13">
        <v>678.15</v>
      </c>
      <c r="D5" s="10">
        <v>2050202</v>
      </c>
      <c r="E5" s="10" t="s">
        <v>523</v>
      </c>
    </row>
    <row r="6" spans="1:6" s="24" customFormat="1" ht="86.1" customHeight="1">
      <c r="A6" s="10">
        <v>2</v>
      </c>
      <c r="B6" s="12" t="s">
        <v>547</v>
      </c>
      <c r="C6" s="13">
        <v>270.60000000000002</v>
      </c>
      <c r="D6" s="10">
        <v>2050202</v>
      </c>
      <c r="E6" s="10" t="s">
        <v>523</v>
      </c>
      <c r="F6" s="36"/>
    </row>
    <row r="7" spans="1:6" s="24" customFormat="1" ht="93" customHeight="1">
      <c r="A7" s="10">
        <v>3</v>
      </c>
      <c r="B7" s="12" t="s">
        <v>548</v>
      </c>
      <c r="C7" s="13">
        <v>17.420000000000002</v>
      </c>
      <c r="D7" s="10">
        <v>2050202</v>
      </c>
      <c r="E7" s="10" t="s">
        <v>523</v>
      </c>
    </row>
    <row r="8" spans="1:6" s="24" customFormat="1" ht="69.95" customHeight="1">
      <c r="A8" s="10">
        <v>4</v>
      </c>
      <c r="B8" s="12" t="s">
        <v>549</v>
      </c>
      <c r="C8" s="13">
        <v>49.2</v>
      </c>
      <c r="D8" s="10">
        <v>2050202</v>
      </c>
      <c r="E8" s="10" t="s">
        <v>523</v>
      </c>
    </row>
    <row r="9" spans="1:6" s="24" customFormat="1" ht="95.1" customHeight="1">
      <c r="A9" s="10">
        <v>5</v>
      </c>
      <c r="B9" s="12" t="s">
        <v>550</v>
      </c>
      <c r="C9" s="13">
        <v>107.84</v>
      </c>
      <c r="D9" s="10">
        <v>2050202</v>
      </c>
      <c r="E9" s="10" t="s">
        <v>523</v>
      </c>
    </row>
    <row r="10" spans="1:6" s="24" customFormat="1" ht="92.1" customHeight="1">
      <c r="A10" s="10">
        <v>6</v>
      </c>
      <c r="B10" s="12" t="s">
        <v>551</v>
      </c>
      <c r="C10" s="13">
        <v>34.19</v>
      </c>
      <c r="D10" s="10">
        <v>2050202</v>
      </c>
      <c r="E10" s="10" t="s">
        <v>523</v>
      </c>
    </row>
    <row r="11" spans="1:6" s="24" customFormat="1" ht="87" customHeight="1">
      <c r="A11" s="10">
        <v>7</v>
      </c>
      <c r="B11" s="12" t="s">
        <v>552</v>
      </c>
      <c r="C11" s="13">
        <v>15.65</v>
      </c>
      <c r="D11" s="10">
        <v>2050202</v>
      </c>
      <c r="E11" s="10" t="s">
        <v>523</v>
      </c>
    </row>
    <row r="12" spans="1:6" s="24" customFormat="1">
      <c r="C12" s="33"/>
    </row>
    <row r="13" spans="1:6" s="24" customFormat="1">
      <c r="C13" s="33"/>
    </row>
    <row r="14" spans="1:6" s="24" customFormat="1">
      <c r="C14" s="33"/>
    </row>
    <row r="15" spans="1:6" s="24" customFormat="1">
      <c r="C15" s="33"/>
    </row>
    <row r="16" spans="1:6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rintOptions horizontalCentered="1"/>
  <pageMargins left="0.75138888888888899" right="0.75138888888888899" top="0.51180555555555596" bottom="0.47222222222222199" header="0.5" footer="0.5"/>
  <pageSetup paperSize="9" scale="55" orientation="landscape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72"/>
  <sheetViews>
    <sheetView workbookViewId="0">
      <pane xSplit="2" ySplit="4" topLeftCell="C9" activePane="bottomRight" state="frozen"/>
      <selection pane="topRight"/>
      <selection pane="bottomLeft"/>
      <selection pane="bottomRight" activeCell="D10" sqref="D10"/>
    </sheetView>
  </sheetViews>
  <sheetFormatPr defaultColWidth="9" defaultRowHeight="18.75"/>
  <cols>
    <col min="1" max="1" width="6.75" style="24" customWidth="1"/>
    <col min="2" max="2" width="31.75" style="9" customWidth="1"/>
    <col min="3" max="3" width="20.875" style="74" customWidth="1"/>
    <col min="4" max="4" width="14.75" style="24" customWidth="1"/>
    <col min="5" max="5" width="14.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553</v>
      </c>
      <c r="B2" s="255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46">
        <f>SUM(C5:C11)</f>
        <v>2551.2200000000003</v>
      </c>
      <c r="D4" s="10"/>
      <c r="E4" s="10"/>
    </row>
    <row r="5" spans="1:5" s="24" customFormat="1" ht="105" customHeight="1">
      <c r="A5" s="76">
        <v>1</v>
      </c>
      <c r="B5" s="54" t="s">
        <v>379</v>
      </c>
      <c r="C5" s="77">
        <v>1626.8</v>
      </c>
      <c r="D5" s="76">
        <v>2050202</v>
      </c>
      <c r="E5" s="76" t="s">
        <v>523</v>
      </c>
    </row>
    <row r="6" spans="1:5" s="24" customFormat="1" ht="75" customHeight="1">
      <c r="A6" s="10">
        <v>2</v>
      </c>
      <c r="B6" s="12" t="s">
        <v>547</v>
      </c>
      <c r="C6" s="46">
        <v>485.85</v>
      </c>
      <c r="D6" s="10">
        <v>2050202</v>
      </c>
      <c r="E6" s="10" t="s">
        <v>523</v>
      </c>
    </row>
    <row r="7" spans="1:5" s="24" customFormat="1" ht="113.1" customHeight="1">
      <c r="A7" s="10">
        <v>3</v>
      </c>
      <c r="B7" s="12" t="s">
        <v>548</v>
      </c>
      <c r="C7" s="46">
        <v>11.91</v>
      </c>
      <c r="D7" s="10">
        <v>2050202</v>
      </c>
      <c r="E7" s="10" t="s">
        <v>523</v>
      </c>
    </row>
    <row r="8" spans="1:5" s="24" customFormat="1" ht="113.1" customHeight="1">
      <c r="A8" s="10">
        <v>4</v>
      </c>
      <c r="B8" s="12" t="s">
        <v>549</v>
      </c>
      <c r="C8" s="46">
        <v>97.86</v>
      </c>
      <c r="D8" s="10">
        <v>2050202</v>
      </c>
      <c r="E8" s="10" t="s">
        <v>523</v>
      </c>
    </row>
    <row r="9" spans="1:5" s="24" customFormat="1" ht="108" customHeight="1">
      <c r="A9" s="10">
        <v>5</v>
      </c>
      <c r="B9" s="12" t="s">
        <v>550</v>
      </c>
      <c r="C9" s="46">
        <v>258.44</v>
      </c>
      <c r="D9" s="10">
        <v>2050202</v>
      </c>
      <c r="E9" s="10" t="s">
        <v>523</v>
      </c>
    </row>
    <row r="10" spans="1:5" s="24" customFormat="1" ht="108" customHeight="1">
      <c r="A10" s="10">
        <v>6</v>
      </c>
      <c r="B10" s="12" t="s">
        <v>551</v>
      </c>
      <c r="C10" s="46">
        <v>39.07</v>
      </c>
      <c r="D10" s="10">
        <v>2050202</v>
      </c>
      <c r="E10" s="10" t="s">
        <v>523</v>
      </c>
    </row>
    <row r="11" spans="1:5" s="24" customFormat="1" ht="108" customHeight="1">
      <c r="A11" s="10">
        <v>7</v>
      </c>
      <c r="B11" s="12" t="s">
        <v>552</v>
      </c>
      <c r="C11" s="46">
        <v>31.29</v>
      </c>
      <c r="D11" s="10">
        <v>2050202</v>
      </c>
      <c r="E11" s="10" t="s">
        <v>523</v>
      </c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rintOptions horizontalCentered="1"/>
  <pageMargins left="0.75138888888888899" right="0.75138888888888899" top="0.51180555555555596" bottom="0.51180555555555596" header="0.5" footer="0.5"/>
  <pageSetup paperSize="9" scale="50" orientation="landscape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E72"/>
  <sheetViews>
    <sheetView workbookViewId="0">
      <pane xSplit="2" ySplit="4" topLeftCell="C5" activePane="bottomRight" state="frozen"/>
      <selection pane="topRight"/>
      <selection pane="bottomLeft"/>
      <selection pane="bottomRight" activeCell="D10" sqref="D10"/>
    </sheetView>
  </sheetViews>
  <sheetFormatPr defaultColWidth="19.125" defaultRowHeight="18.75"/>
  <cols>
    <col min="1" max="1" width="8" style="24" customWidth="1"/>
    <col min="2" max="2" width="30.75" style="9" customWidth="1"/>
    <col min="3" max="3" width="22.25" style="74" customWidth="1"/>
    <col min="4" max="5" width="16.25" style="9" customWidth="1"/>
    <col min="6" max="16380" width="8" style="9" customWidth="1"/>
    <col min="16381" max="16381" width="8" style="9"/>
    <col min="16382" max="16384" width="19.125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554</v>
      </c>
      <c r="B2" s="255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SUM(C5:C11)</f>
        <v>2150.88</v>
      </c>
      <c r="D4" s="10"/>
      <c r="E4" s="10"/>
    </row>
    <row r="5" spans="1:5" s="24" customFormat="1" ht="119.1" customHeight="1">
      <c r="A5" s="10">
        <v>1</v>
      </c>
      <c r="B5" s="12" t="s">
        <v>379</v>
      </c>
      <c r="C5" s="13">
        <v>1335.86</v>
      </c>
      <c r="D5" s="10">
        <v>2050202</v>
      </c>
      <c r="E5" s="10" t="s">
        <v>523</v>
      </c>
    </row>
    <row r="6" spans="1:5" s="24" customFormat="1" ht="72.95" customHeight="1">
      <c r="A6" s="10">
        <v>2</v>
      </c>
      <c r="B6" s="12" t="s">
        <v>547</v>
      </c>
      <c r="C6" s="13">
        <v>436.65</v>
      </c>
      <c r="D6" s="10">
        <v>2050202</v>
      </c>
      <c r="E6" s="10" t="s">
        <v>523</v>
      </c>
    </row>
    <row r="7" spans="1:5" s="24" customFormat="1" ht="83.1" customHeight="1">
      <c r="A7" s="10">
        <v>3</v>
      </c>
      <c r="B7" s="12" t="s">
        <v>548</v>
      </c>
      <c r="C7" s="13">
        <v>10.199999999999999</v>
      </c>
      <c r="D7" s="10">
        <v>2050202</v>
      </c>
      <c r="E7" s="10" t="s">
        <v>523</v>
      </c>
    </row>
    <row r="8" spans="1:5" s="24" customFormat="1" ht="51" customHeight="1">
      <c r="A8" s="10">
        <v>4</v>
      </c>
      <c r="B8" s="12" t="s">
        <v>549</v>
      </c>
      <c r="C8" s="13">
        <v>82.98</v>
      </c>
      <c r="D8" s="10">
        <v>2050202</v>
      </c>
      <c r="E8" s="10" t="s">
        <v>523</v>
      </c>
    </row>
    <row r="9" spans="1:5" s="24" customFormat="1" ht="95.1" customHeight="1">
      <c r="A9" s="10">
        <v>5</v>
      </c>
      <c r="B9" s="12" t="s">
        <v>550</v>
      </c>
      <c r="C9" s="13">
        <v>214.83</v>
      </c>
      <c r="D9" s="10">
        <v>2050202</v>
      </c>
      <c r="E9" s="10" t="s">
        <v>523</v>
      </c>
    </row>
    <row r="10" spans="1:5" s="24" customFormat="1" ht="107.1" customHeight="1">
      <c r="A10" s="10">
        <v>6</v>
      </c>
      <c r="B10" s="12" t="s">
        <v>551</v>
      </c>
      <c r="C10" s="13">
        <v>39.07</v>
      </c>
      <c r="D10" s="10">
        <v>2050202</v>
      </c>
      <c r="E10" s="10" t="s">
        <v>523</v>
      </c>
    </row>
    <row r="11" spans="1:5" s="24" customFormat="1" ht="107.1" customHeight="1">
      <c r="A11" s="10">
        <v>7</v>
      </c>
      <c r="B11" s="12" t="s">
        <v>552</v>
      </c>
      <c r="C11" s="13">
        <v>31.29</v>
      </c>
      <c r="D11" s="10">
        <v>2050202</v>
      </c>
      <c r="E11" s="10" t="s">
        <v>523</v>
      </c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rintOptions horizontalCentered="1"/>
  <pageMargins left="0.75138888888888899" right="0.75138888888888899" top="0.51180555555555596" bottom="1" header="0.5" footer="0.5"/>
  <pageSetup paperSize="9" scale="51" orientation="landscape"/>
  <headerFooter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72"/>
  <sheetViews>
    <sheetView workbookViewId="0">
      <pane xSplit="2" ySplit="4" topLeftCell="C8" activePane="bottomRight" state="frozen"/>
      <selection pane="topRight"/>
      <selection pane="bottomLeft"/>
      <selection pane="bottomRight" activeCell="D9" sqref="D9"/>
    </sheetView>
  </sheetViews>
  <sheetFormatPr defaultColWidth="9" defaultRowHeight="18.75"/>
  <cols>
    <col min="1" max="1" width="6.75" style="24" customWidth="1"/>
    <col min="2" max="2" width="29.125" style="9" customWidth="1"/>
    <col min="3" max="3" width="16.875" style="74" customWidth="1"/>
    <col min="4" max="4" width="18.2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555</v>
      </c>
      <c r="B2" s="255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46">
        <f>SUM(C5:C11)</f>
        <v>2344.7900000000004</v>
      </c>
      <c r="D4" s="10"/>
      <c r="E4" s="10"/>
    </row>
    <row r="5" spans="1:5" s="24" customFormat="1" ht="125.1" customHeight="1">
      <c r="A5" s="10">
        <v>1</v>
      </c>
      <c r="B5" s="12" t="s">
        <v>379</v>
      </c>
      <c r="C5" s="13">
        <v>1266.3800000000001</v>
      </c>
      <c r="D5" s="10">
        <v>2050202</v>
      </c>
      <c r="E5" s="10" t="s">
        <v>523</v>
      </c>
    </row>
    <row r="6" spans="1:5" s="24" customFormat="1" ht="78" customHeight="1">
      <c r="A6" s="10">
        <v>2</v>
      </c>
      <c r="B6" s="12" t="s">
        <v>547</v>
      </c>
      <c r="C6" s="13">
        <v>639.6</v>
      </c>
      <c r="D6" s="10">
        <v>2050202</v>
      </c>
      <c r="E6" s="10" t="s">
        <v>523</v>
      </c>
    </row>
    <row r="7" spans="1:5" s="24" customFormat="1" ht="96" customHeight="1">
      <c r="A7" s="10">
        <v>3</v>
      </c>
      <c r="B7" s="12" t="s">
        <v>548</v>
      </c>
      <c r="C7" s="13">
        <v>12.04</v>
      </c>
      <c r="D7" s="10">
        <v>2050202</v>
      </c>
      <c r="E7" s="10" t="s">
        <v>523</v>
      </c>
    </row>
    <row r="8" spans="1:5" s="24" customFormat="1" ht="51.95" customHeight="1">
      <c r="A8" s="10">
        <v>4</v>
      </c>
      <c r="B8" s="12" t="s">
        <v>549</v>
      </c>
      <c r="C8" s="13">
        <f>72.1+25.07</f>
        <v>97.169999999999987</v>
      </c>
      <c r="D8" s="10">
        <v>2050202</v>
      </c>
      <c r="E8" s="10" t="s">
        <v>523</v>
      </c>
    </row>
    <row r="9" spans="1:5" s="24" customFormat="1" ht="104.1" customHeight="1">
      <c r="A9" s="10">
        <v>5</v>
      </c>
      <c r="B9" s="12" t="s">
        <v>550</v>
      </c>
      <c r="C9" s="13">
        <v>254.02</v>
      </c>
      <c r="D9" s="10">
        <v>2050202</v>
      </c>
      <c r="E9" s="10" t="s">
        <v>523</v>
      </c>
    </row>
    <row r="10" spans="1:5" s="24" customFormat="1" ht="78.95" customHeight="1">
      <c r="A10" s="10">
        <v>6</v>
      </c>
      <c r="B10" s="12" t="s">
        <v>551</v>
      </c>
      <c r="C10" s="13">
        <v>39.07</v>
      </c>
      <c r="D10" s="10">
        <v>2050202</v>
      </c>
      <c r="E10" s="10" t="s">
        <v>523</v>
      </c>
    </row>
    <row r="11" spans="1:5" s="24" customFormat="1" ht="75.95" customHeight="1">
      <c r="A11" s="10">
        <v>7</v>
      </c>
      <c r="B11" s="12" t="s">
        <v>552</v>
      </c>
      <c r="C11" s="13">
        <v>36.51</v>
      </c>
      <c r="D11" s="10">
        <v>2050202</v>
      </c>
      <c r="E11" s="10" t="s">
        <v>523</v>
      </c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72"/>
  <sheetViews>
    <sheetView topLeftCell="B1" workbookViewId="0">
      <pane xSplit="1" ySplit="4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8.75"/>
  <cols>
    <col min="1" max="1" width="6.75" style="24" customWidth="1"/>
    <col min="2" max="2" width="29.125" style="9" customWidth="1"/>
    <col min="3" max="3" width="16.875" style="74" customWidth="1"/>
    <col min="4" max="4" width="15.87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556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SUM(C5:C10)</f>
        <v>1814.59</v>
      </c>
      <c r="D4" s="10"/>
      <c r="E4" s="10"/>
    </row>
    <row r="5" spans="1:5" s="24" customFormat="1" ht="155.1" customHeight="1">
      <c r="A5" s="10">
        <v>1</v>
      </c>
      <c r="B5" s="12" t="s">
        <v>379</v>
      </c>
      <c r="C5" s="13">
        <v>646.44000000000005</v>
      </c>
      <c r="D5" s="10">
        <v>2050202</v>
      </c>
      <c r="E5" s="10" t="s">
        <v>523</v>
      </c>
    </row>
    <row r="6" spans="1:5" s="24" customFormat="1" ht="66.95" customHeight="1">
      <c r="A6" s="10">
        <v>2</v>
      </c>
      <c r="B6" s="12" t="s">
        <v>547</v>
      </c>
      <c r="C6" s="13">
        <v>787.2</v>
      </c>
      <c r="D6" s="10">
        <v>2050202</v>
      </c>
      <c r="E6" s="10" t="s">
        <v>523</v>
      </c>
    </row>
    <row r="7" spans="1:5" s="24" customFormat="1" ht="72.95" customHeight="1">
      <c r="A7" s="10">
        <v>4</v>
      </c>
      <c r="B7" s="12" t="s">
        <v>549</v>
      </c>
      <c r="C7" s="13">
        <v>87.45</v>
      </c>
      <c r="D7" s="10">
        <v>2050202</v>
      </c>
      <c r="E7" s="10" t="s">
        <v>523</v>
      </c>
    </row>
    <row r="8" spans="1:5" s="24" customFormat="1" ht="114" customHeight="1">
      <c r="A8" s="10">
        <v>5</v>
      </c>
      <c r="B8" s="12" t="s">
        <v>550</v>
      </c>
      <c r="C8" s="13">
        <v>228.35</v>
      </c>
      <c r="D8" s="10">
        <v>2050202</v>
      </c>
      <c r="E8" s="10" t="s">
        <v>523</v>
      </c>
    </row>
    <row r="9" spans="1:5" s="24" customFormat="1" ht="78.95" customHeight="1">
      <c r="A9" s="10">
        <v>6</v>
      </c>
      <c r="B9" s="12" t="s">
        <v>551</v>
      </c>
      <c r="C9" s="13">
        <v>39.07</v>
      </c>
      <c r="D9" s="10">
        <v>2050202</v>
      </c>
      <c r="E9" s="10" t="s">
        <v>523</v>
      </c>
    </row>
    <row r="10" spans="1:5" s="24" customFormat="1" ht="75.95" customHeight="1">
      <c r="A10" s="10">
        <v>7</v>
      </c>
      <c r="B10" s="12" t="s">
        <v>552</v>
      </c>
      <c r="C10" s="13">
        <v>26.08</v>
      </c>
      <c r="D10" s="10">
        <v>2050202</v>
      </c>
      <c r="E10" s="10" t="s">
        <v>523</v>
      </c>
    </row>
    <row r="11" spans="1:5" s="24" customFormat="1">
      <c r="C11" s="33"/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0.55069444444444404" bottom="1" header="0.5" footer="0.5"/>
  <pageSetup paperSize="9" scale="83" fitToHeight="0" orientation="landscape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72"/>
  <sheetViews>
    <sheetView showZeros="0" workbookViewId="0">
      <pane xSplit="2" ySplit="4" topLeftCell="C8" activePane="bottomRight" state="frozen"/>
      <selection pane="topRight"/>
      <selection pane="bottomLeft"/>
      <selection pane="bottomRight" activeCell="D9" sqref="D9"/>
    </sheetView>
  </sheetViews>
  <sheetFormatPr defaultColWidth="9" defaultRowHeight="18.75"/>
  <cols>
    <col min="1" max="1" width="6.75" style="24" customWidth="1"/>
    <col min="2" max="2" width="32.875" style="9" customWidth="1"/>
    <col min="3" max="3" width="21.25" style="74" customWidth="1"/>
    <col min="4" max="4" width="16.87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557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SUM(C5:C11)</f>
        <v>703.36000000000013</v>
      </c>
      <c r="D4" s="10"/>
      <c r="E4" s="10"/>
    </row>
    <row r="5" spans="1:5" s="24" customFormat="1" ht="95.1" customHeight="1">
      <c r="A5" s="10">
        <v>1</v>
      </c>
      <c r="B5" s="12" t="s">
        <v>379</v>
      </c>
      <c r="C5" s="13">
        <v>129.72999999999999</v>
      </c>
      <c r="D5" s="10">
        <v>2050202</v>
      </c>
      <c r="E5" s="10" t="s">
        <v>523</v>
      </c>
    </row>
    <row r="6" spans="1:5" s="24" customFormat="1" ht="90" customHeight="1">
      <c r="A6" s="10">
        <v>2</v>
      </c>
      <c r="B6" s="12" t="s">
        <v>547</v>
      </c>
      <c r="C6" s="13">
        <v>246</v>
      </c>
      <c r="D6" s="10">
        <v>2050202</v>
      </c>
      <c r="E6" s="10" t="s">
        <v>523</v>
      </c>
    </row>
    <row r="7" spans="1:5" s="24" customFormat="1" ht="96" customHeight="1">
      <c r="A7" s="10">
        <v>3</v>
      </c>
      <c r="B7" s="12" t="s">
        <v>548</v>
      </c>
      <c r="C7" s="13">
        <v>15.22</v>
      </c>
      <c r="D7" s="10">
        <v>2050202</v>
      </c>
      <c r="E7" s="10" t="s">
        <v>523</v>
      </c>
    </row>
    <row r="8" spans="1:5" s="24" customFormat="1" ht="72.95" customHeight="1">
      <c r="A8" s="10">
        <v>4</v>
      </c>
      <c r="B8" s="12" t="s">
        <v>549</v>
      </c>
      <c r="C8" s="13">
        <f>17.85+13.07</f>
        <v>30.92</v>
      </c>
      <c r="D8" s="10">
        <v>2050202</v>
      </c>
      <c r="E8" s="10" t="s">
        <v>523</v>
      </c>
    </row>
    <row r="9" spans="1:5" s="24" customFormat="1" ht="114" customHeight="1">
      <c r="A9" s="10">
        <v>5</v>
      </c>
      <c r="B9" s="12" t="s">
        <v>550</v>
      </c>
      <c r="C9" s="13">
        <v>54.41</v>
      </c>
      <c r="D9" s="10">
        <v>2050202</v>
      </c>
      <c r="E9" s="10" t="s">
        <v>523</v>
      </c>
    </row>
    <row r="10" spans="1:5" s="24" customFormat="1" ht="63" customHeight="1">
      <c r="A10" s="10">
        <v>6</v>
      </c>
      <c r="B10" s="12" t="s">
        <v>558</v>
      </c>
      <c r="C10" s="13">
        <v>70</v>
      </c>
      <c r="D10" s="10">
        <v>2050202</v>
      </c>
      <c r="E10" s="10" t="s">
        <v>523</v>
      </c>
    </row>
    <row r="11" spans="1:5" s="24" customFormat="1" ht="69" customHeight="1">
      <c r="A11" s="10">
        <v>7</v>
      </c>
      <c r="B11" s="12" t="s">
        <v>559</v>
      </c>
      <c r="C11" s="13">
        <v>157.08000000000001</v>
      </c>
      <c r="D11" s="10">
        <v>2050202</v>
      </c>
      <c r="E11" s="10" t="s">
        <v>523</v>
      </c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0.47222222222222199" bottom="1" header="0.5" footer="0.5"/>
  <pageSetup paperSize="9" scale="53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71"/>
  <sheetViews>
    <sheetView topLeftCell="A8" workbookViewId="0">
      <selection activeCell="B25" sqref="B25"/>
    </sheetView>
  </sheetViews>
  <sheetFormatPr defaultColWidth="8" defaultRowHeight="11.25"/>
  <cols>
    <col min="1" max="1" width="30.625" style="125" customWidth="1"/>
    <col min="2" max="2" width="14.125" style="126" customWidth="1"/>
    <col min="3" max="3" width="53.375" style="125" customWidth="1"/>
    <col min="4" max="4" width="12.375" style="126" customWidth="1"/>
    <col min="5" max="5" width="20.625" style="125" customWidth="1"/>
    <col min="6" max="6" width="16.25" style="125" customWidth="1"/>
    <col min="7" max="233" width="8" style="125" customWidth="1"/>
    <col min="234" max="16384" width="8" style="125"/>
  </cols>
  <sheetData>
    <row r="1" spans="1:4" s="124" customFormat="1" ht="36" customHeight="1">
      <c r="A1" s="219" t="s">
        <v>287</v>
      </c>
      <c r="B1" s="220"/>
      <c r="C1" s="219"/>
      <c r="D1" s="220"/>
    </row>
    <row r="2" spans="1:4" s="124" customFormat="1" ht="21.2" customHeight="1">
      <c r="A2" s="127"/>
      <c r="B2" s="128"/>
      <c r="C2" s="221" t="s">
        <v>288</v>
      </c>
      <c r="D2" s="222"/>
    </row>
    <row r="3" spans="1:4" s="124" customFormat="1" ht="39.200000000000003" customHeight="1">
      <c r="A3" s="129" t="s">
        <v>289</v>
      </c>
      <c r="B3" s="130" t="s">
        <v>3</v>
      </c>
      <c r="C3" s="129" t="s">
        <v>289</v>
      </c>
      <c r="D3" s="130" t="s">
        <v>3</v>
      </c>
    </row>
    <row r="4" spans="1:4" ht="31.5" customHeight="1">
      <c r="A4" s="131" t="s">
        <v>290</v>
      </c>
      <c r="B4" s="132">
        <f>B7</f>
        <v>414800</v>
      </c>
      <c r="C4" s="131" t="s">
        <v>291</v>
      </c>
      <c r="D4" s="132">
        <f>D7+D15+D5+D12</f>
        <v>412923</v>
      </c>
    </row>
    <row r="5" spans="1:4" ht="31.5" customHeight="1">
      <c r="A5" s="131"/>
      <c r="B5" s="132"/>
      <c r="C5" s="133" t="s">
        <v>292</v>
      </c>
      <c r="D5" s="132">
        <f>D6</f>
        <v>44</v>
      </c>
    </row>
    <row r="6" spans="1:4" ht="31.5" customHeight="1">
      <c r="A6" s="131"/>
      <c r="B6" s="132"/>
      <c r="C6" s="131" t="s">
        <v>293</v>
      </c>
      <c r="D6" s="132">
        <v>44</v>
      </c>
    </row>
    <row r="7" spans="1:4" ht="31.5" customHeight="1">
      <c r="A7" s="133" t="s">
        <v>294</v>
      </c>
      <c r="B7" s="132">
        <f>B8+B9</f>
        <v>414800</v>
      </c>
      <c r="C7" s="133" t="s">
        <v>295</v>
      </c>
      <c r="D7" s="132">
        <f>SUM(D8:D11)</f>
        <v>410300</v>
      </c>
    </row>
    <row r="8" spans="1:4" ht="31.5" customHeight="1">
      <c r="A8" s="133" t="s">
        <v>296</v>
      </c>
      <c r="B8" s="132">
        <v>414800</v>
      </c>
      <c r="C8" s="133" t="s">
        <v>297</v>
      </c>
      <c r="D8" s="132">
        <v>6300</v>
      </c>
    </row>
    <row r="9" spans="1:4" ht="31.5" customHeight="1">
      <c r="A9" s="133"/>
      <c r="B9" s="132"/>
      <c r="C9" s="133" t="s">
        <v>298</v>
      </c>
      <c r="D9" s="132">
        <v>400000</v>
      </c>
    </row>
    <row r="10" spans="1:4" ht="31.5" customHeight="1">
      <c r="A10" s="133"/>
      <c r="B10" s="132"/>
      <c r="C10" s="133" t="s">
        <v>299</v>
      </c>
      <c r="D10" s="132">
        <v>800</v>
      </c>
    </row>
    <row r="11" spans="1:4" ht="31.5" customHeight="1">
      <c r="A11" s="133"/>
      <c r="B11" s="132"/>
      <c r="C11" s="133" t="s">
        <v>300</v>
      </c>
      <c r="D11" s="132">
        <v>3200</v>
      </c>
    </row>
    <row r="12" spans="1:4" ht="31.5" customHeight="1">
      <c r="A12" s="133"/>
      <c r="B12" s="132"/>
      <c r="C12" s="133" t="s">
        <v>286</v>
      </c>
      <c r="D12" s="132">
        <f>D13+D14</f>
        <v>79</v>
      </c>
    </row>
    <row r="13" spans="1:4" ht="31.5" customHeight="1">
      <c r="A13" s="133"/>
      <c r="B13" s="132"/>
      <c r="C13" s="133" t="s">
        <v>301</v>
      </c>
      <c r="D13" s="132">
        <v>9</v>
      </c>
    </row>
    <row r="14" spans="1:4" ht="31.5" customHeight="1">
      <c r="A14" s="133"/>
      <c r="B14" s="132"/>
      <c r="C14" s="133" t="s">
        <v>302</v>
      </c>
      <c r="D14" s="132">
        <v>70</v>
      </c>
    </row>
    <row r="15" spans="1:4" ht="31.5" customHeight="1">
      <c r="A15" s="133"/>
      <c r="B15" s="132"/>
      <c r="C15" s="133" t="s">
        <v>303</v>
      </c>
      <c r="D15" s="132">
        <f>D16</f>
        <v>2500</v>
      </c>
    </row>
    <row r="16" spans="1:4" ht="31.5" customHeight="1">
      <c r="A16" s="133"/>
      <c r="B16" s="132"/>
      <c r="C16" s="133" t="s">
        <v>304</v>
      </c>
      <c r="D16" s="132">
        <v>2500</v>
      </c>
    </row>
    <row r="17" spans="1:4" ht="31.5" customHeight="1">
      <c r="A17" s="133"/>
      <c r="B17" s="132"/>
      <c r="C17" s="133"/>
      <c r="D17" s="132"/>
    </row>
    <row r="18" spans="1:4" ht="31.5" customHeight="1">
      <c r="A18" s="133"/>
      <c r="B18" s="132"/>
      <c r="C18" s="133"/>
      <c r="D18" s="132"/>
    </row>
    <row r="19" spans="1:4" ht="31.5" customHeight="1">
      <c r="A19" s="133" t="s">
        <v>58</v>
      </c>
      <c r="B19" s="132"/>
      <c r="C19" s="133" t="s">
        <v>57</v>
      </c>
      <c r="D19" s="132"/>
    </row>
    <row r="20" spans="1:4" ht="31.5" customHeight="1">
      <c r="A20" s="133" t="s">
        <v>305</v>
      </c>
      <c r="B20" s="132"/>
      <c r="C20" s="133" t="s">
        <v>306</v>
      </c>
      <c r="D20" s="132"/>
    </row>
    <row r="21" spans="1:4" ht="31.5" customHeight="1">
      <c r="A21" s="133" t="s">
        <v>307</v>
      </c>
      <c r="B21" s="132"/>
      <c r="C21" s="133" t="s">
        <v>308</v>
      </c>
      <c r="D21" s="132"/>
    </row>
    <row r="22" spans="1:4" ht="31.5" customHeight="1">
      <c r="A22" s="133" t="s">
        <v>309</v>
      </c>
      <c r="B22" s="132"/>
      <c r="C22" s="133" t="s">
        <v>310</v>
      </c>
      <c r="D22" s="132"/>
    </row>
    <row r="23" spans="1:4" ht="31.5" customHeight="1">
      <c r="A23" s="133"/>
      <c r="B23" s="132"/>
      <c r="C23" s="133" t="s">
        <v>311</v>
      </c>
      <c r="D23" s="132"/>
    </row>
    <row r="24" spans="1:4" ht="31.5" customHeight="1">
      <c r="A24" s="133"/>
      <c r="B24" s="132"/>
      <c r="C24" s="133"/>
      <c r="D24" s="132"/>
    </row>
    <row r="25" spans="1:4" ht="31.5" customHeight="1">
      <c r="A25" s="131" t="s">
        <v>70</v>
      </c>
      <c r="B25" s="132">
        <v>123</v>
      </c>
      <c r="C25" s="131" t="s">
        <v>312</v>
      </c>
      <c r="D25" s="132">
        <v>2000</v>
      </c>
    </row>
    <row r="26" spans="1:4" ht="31.5" customHeight="1">
      <c r="A26" s="131"/>
      <c r="B26" s="132"/>
      <c r="C26" s="131"/>
      <c r="D26" s="132"/>
    </row>
    <row r="27" spans="1:4" ht="31.5" customHeight="1">
      <c r="A27" s="133" t="s">
        <v>71</v>
      </c>
      <c r="B27" s="132"/>
      <c r="C27" s="131" t="s">
        <v>313</v>
      </c>
      <c r="D27" s="132"/>
    </row>
    <row r="28" spans="1:4" ht="31.5" customHeight="1">
      <c r="A28" s="129" t="s">
        <v>314</v>
      </c>
      <c r="B28" s="134">
        <f>B4+B19+B25+B27</f>
        <v>414923</v>
      </c>
      <c r="C28" s="129" t="s">
        <v>315</v>
      </c>
      <c r="D28" s="134">
        <f>D4+D25</f>
        <v>414923</v>
      </c>
    </row>
    <row r="29" spans="1:4" ht="21" customHeight="1">
      <c r="A29" s="135"/>
      <c r="B29" s="136"/>
      <c r="C29" s="137"/>
      <c r="D29" s="136"/>
    </row>
    <row r="30" spans="1:4" ht="29.45" customHeight="1">
      <c r="A30" s="223"/>
      <c r="B30" s="224"/>
      <c r="C30" s="223"/>
      <c r="D30" s="224"/>
    </row>
    <row r="31" spans="1:4" ht="29.45" customHeight="1">
      <c r="A31" s="223"/>
      <c r="B31" s="224"/>
      <c r="C31" s="223"/>
      <c r="D31" s="224"/>
    </row>
    <row r="32" spans="1:4" ht="21" customHeight="1"/>
    <row r="33" spans="6:6" ht="21" customHeight="1"/>
    <row r="34" spans="6:6" ht="21" customHeight="1"/>
    <row r="35" spans="6:6" ht="21" customHeight="1"/>
    <row r="36" spans="6:6" ht="21" customHeight="1"/>
    <row r="37" spans="6:6" ht="21" customHeight="1">
      <c r="F37" s="125" t="s">
        <v>316</v>
      </c>
    </row>
    <row r="38" spans="6:6" ht="27" customHeight="1"/>
    <row r="39" spans="6:6" ht="21" customHeight="1"/>
    <row r="40" spans="6:6" ht="21" customHeight="1"/>
    <row r="41" spans="6:6" ht="21" customHeight="1"/>
    <row r="42" spans="6:6" ht="21" customHeight="1"/>
    <row r="43" spans="6:6" ht="21" customHeight="1"/>
    <row r="44" spans="6:6" ht="21" customHeight="1"/>
    <row r="45" spans="6:6" ht="21" customHeight="1"/>
    <row r="46" spans="6:6" ht="21" customHeight="1"/>
    <row r="47" spans="6:6" ht="21" customHeight="1"/>
    <row r="48" spans="6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  <row r="1170" ht="21" customHeight="1"/>
    <row r="1171" ht="21" customHeight="1"/>
  </sheetData>
  <mergeCells count="3">
    <mergeCell ref="A1:D1"/>
    <mergeCell ref="C2:D2"/>
    <mergeCell ref="A30:D31"/>
  </mergeCells>
  <phoneticPr fontId="34" type="noConversion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73"/>
  <sheetViews>
    <sheetView topLeftCell="A8" workbookViewId="0">
      <selection activeCell="D9" sqref="D9"/>
    </sheetView>
  </sheetViews>
  <sheetFormatPr defaultColWidth="9" defaultRowHeight="18.75"/>
  <cols>
    <col min="1" max="1" width="6.75" style="24" customWidth="1"/>
    <col min="2" max="2" width="29.125" style="9" customWidth="1"/>
    <col min="3" max="3" width="16.875" style="74" customWidth="1"/>
    <col min="4" max="4" width="16.62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560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SUM(C5:C11)</f>
        <v>284.56</v>
      </c>
      <c r="D4" s="10"/>
      <c r="E4" s="10"/>
    </row>
    <row r="5" spans="1:5" s="24" customFormat="1" ht="135" customHeight="1">
      <c r="A5" s="10">
        <v>1</v>
      </c>
      <c r="B5" s="12" t="s">
        <v>379</v>
      </c>
      <c r="C5" s="13">
        <v>158.19999999999999</v>
      </c>
      <c r="D5" s="10">
        <v>2050202</v>
      </c>
      <c r="E5" s="10" t="s">
        <v>523</v>
      </c>
    </row>
    <row r="6" spans="1:5" s="24" customFormat="1" ht="78.95" customHeight="1">
      <c r="A6" s="10">
        <v>2</v>
      </c>
      <c r="B6" s="12" t="s">
        <v>547</v>
      </c>
      <c r="C6" s="13">
        <v>61.5</v>
      </c>
      <c r="D6" s="10">
        <v>2050202</v>
      </c>
      <c r="E6" s="10" t="s">
        <v>523</v>
      </c>
    </row>
    <row r="7" spans="1:5" s="24" customFormat="1" ht="72.95" customHeight="1">
      <c r="A7" s="10">
        <v>3</v>
      </c>
      <c r="B7" s="12" t="s">
        <v>549</v>
      </c>
      <c r="C7" s="13">
        <f>7.35+8.65</f>
        <v>16</v>
      </c>
      <c r="D7" s="10">
        <v>2050202</v>
      </c>
      <c r="E7" s="10" t="s">
        <v>523</v>
      </c>
    </row>
    <row r="8" spans="1:5" s="24" customFormat="1" ht="114" customHeight="1">
      <c r="A8" s="10">
        <v>4</v>
      </c>
      <c r="B8" s="12" t="s">
        <v>550</v>
      </c>
      <c r="C8" s="13">
        <v>18.66</v>
      </c>
      <c r="D8" s="10">
        <v>2050202</v>
      </c>
      <c r="E8" s="10" t="s">
        <v>523</v>
      </c>
    </row>
    <row r="9" spans="1:5" s="24" customFormat="1" ht="114" customHeight="1">
      <c r="A9" s="10">
        <v>5</v>
      </c>
      <c r="B9" s="12" t="s">
        <v>558</v>
      </c>
      <c r="C9" s="13">
        <v>10</v>
      </c>
      <c r="D9" s="10">
        <v>2050202</v>
      </c>
      <c r="E9" s="10" t="s">
        <v>523</v>
      </c>
    </row>
    <row r="10" spans="1:5" s="24" customFormat="1" ht="78.95" customHeight="1">
      <c r="A10" s="10">
        <v>6</v>
      </c>
      <c r="B10" s="12" t="s">
        <v>551</v>
      </c>
      <c r="C10" s="13">
        <v>9.77</v>
      </c>
      <c r="D10" s="10">
        <v>2050202</v>
      </c>
      <c r="E10" s="10" t="s">
        <v>523</v>
      </c>
    </row>
    <row r="11" spans="1:5" s="24" customFormat="1" ht="75.95" customHeight="1">
      <c r="A11" s="10">
        <v>7</v>
      </c>
      <c r="B11" s="12" t="s">
        <v>552</v>
      </c>
      <c r="C11" s="13">
        <v>10.43</v>
      </c>
      <c r="D11" s="10">
        <v>2050202</v>
      </c>
      <c r="E11" s="10" t="s">
        <v>523</v>
      </c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  <row r="73" spans="3:3" s="24" customFormat="1">
      <c r="C73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0.55069444444444404" bottom="0.35416666666666702" header="0.5" footer="0.23611111111111099"/>
  <pageSetup paperSize="9" scale="62" orientation="landscape"/>
  <headerFooter>
    <oddFooter>&amp;C第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15"/>
  <sheetViews>
    <sheetView showZeros="0" workbookViewId="0">
      <pane xSplit="2" ySplit="4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8.75"/>
  <cols>
    <col min="1" max="1" width="6.75" style="24" customWidth="1"/>
    <col min="2" max="2" width="29.125" style="24" customWidth="1"/>
    <col min="3" max="3" width="16.875" style="33" customWidth="1"/>
    <col min="4" max="4" width="14.875" style="24" customWidth="1"/>
    <col min="5" max="5" width="27.875" style="24" customWidth="1"/>
    <col min="6" max="6" width="9" style="24"/>
    <col min="7" max="7" width="10.5" style="24"/>
    <col min="8" max="16384" width="9" style="24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>
      <c r="A2" s="255" t="s">
        <v>561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ht="42.95" customHeight="1">
      <c r="A4" s="245" t="s">
        <v>378</v>
      </c>
      <c r="B4" s="245"/>
      <c r="C4" s="39">
        <f>SUM(C5:C15)</f>
        <v>1554.3999999999999</v>
      </c>
      <c r="D4" s="10"/>
      <c r="E4" s="10"/>
    </row>
    <row r="5" spans="1:5" ht="113.1" customHeight="1">
      <c r="A5" s="75">
        <v>1</v>
      </c>
      <c r="B5" s="257" t="s">
        <v>379</v>
      </c>
      <c r="C5" s="39">
        <v>45.72</v>
      </c>
      <c r="D5" s="10">
        <v>2050202</v>
      </c>
      <c r="E5" s="10" t="s">
        <v>523</v>
      </c>
    </row>
    <row r="6" spans="1:5" ht="113.1" customHeight="1">
      <c r="A6" s="10">
        <v>2</v>
      </c>
      <c r="B6" s="258"/>
      <c r="C6" s="39">
        <v>46.2</v>
      </c>
      <c r="D6" s="10">
        <v>2050203</v>
      </c>
      <c r="E6" s="10" t="s">
        <v>562</v>
      </c>
    </row>
    <row r="7" spans="1:5" ht="108.95" customHeight="1">
      <c r="A7" s="10">
        <v>3</v>
      </c>
      <c r="B7" s="257" t="s">
        <v>547</v>
      </c>
      <c r="C7" s="39">
        <v>258.3</v>
      </c>
      <c r="D7" s="10">
        <v>2050202</v>
      </c>
      <c r="E7" s="10" t="s">
        <v>523</v>
      </c>
    </row>
    <row r="8" spans="1:5" ht="108.95" customHeight="1">
      <c r="A8" s="10">
        <v>4</v>
      </c>
      <c r="B8" s="258"/>
      <c r="C8" s="39">
        <v>872.19</v>
      </c>
      <c r="D8" s="10">
        <v>2050203</v>
      </c>
      <c r="E8" s="10" t="s">
        <v>562</v>
      </c>
    </row>
    <row r="9" spans="1:5" ht="108.95" customHeight="1">
      <c r="A9" s="10">
        <v>5</v>
      </c>
      <c r="B9" s="14" t="s">
        <v>563</v>
      </c>
      <c r="C9" s="39">
        <v>96.83</v>
      </c>
      <c r="D9" s="10">
        <v>2050203</v>
      </c>
      <c r="E9" s="10" t="s">
        <v>562</v>
      </c>
    </row>
    <row r="10" spans="1:5" ht="81" customHeight="1">
      <c r="A10" s="10">
        <v>6</v>
      </c>
      <c r="B10" s="257" t="s">
        <v>549</v>
      </c>
      <c r="C10" s="39">
        <v>26.57</v>
      </c>
      <c r="D10" s="10">
        <v>2050202</v>
      </c>
      <c r="E10" s="10" t="s">
        <v>523</v>
      </c>
    </row>
    <row r="11" spans="1:5" ht="81" customHeight="1">
      <c r="A11" s="10">
        <v>7</v>
      </c>
      <c r="B11" s="258"/>
      <c r="C11" s="39"/>
      <c r="D11" s="10">
        <v>2050203</v>
      </c>
      <c r="E11" s="10" t="s">
        <v>562</v>
      </c>
    </row>
    <row r="12" spans="1:5" ht="87.95" customHeight="1">
      <c r="A12" s="10">
        <v>8</v>
      </c>
      <c r="B12" s="257" t="s">
        <v>550</v>
      </c>
      <c r="C12" s="39">
        <v>63.83</v>
      </c>
      <c r="D12" s="10">
        <v>2050202</v>
      </c>
      <c r="E12" s="10" t="s">
        <v>523</v>
      </c>
    </row>
    <row r="13" spans="1:5" ht="87.95" customHeight="1">
      <c r="A13" s="10">
        <v>9</v>
      </c>
      <c r="B13" s="258"/>
      <c r="C13" s="39">
        <v>144.76</v>
      </c>
      <c r="D13" s="10">
        <v>2050203</v>
      </c>
      <c r="E13" s="10" t="s">
        <v>562</v>
      </c>
    </row>
    <row r="14" spans="1:5" ht="84.95" customHeight="1">
      <c r="A14" s="10">
        <v>10</v>
      </c>
      <c r="B14" s="12" t="s">
        <v>551</v>
      </c>
      <c r="C14" s="39"/>
      <c r="D14" s="10">
        <v>2050203</v>
      </c>
      <c r="E14" s="10" t="s">
        <v>562</v>
      </c>
    </row>
    <row r="15" spans="1:5" ht="84.95" customHeight="1">
      <c r="A15" s="10">
        <v>11</v>
      </c>
      <c r="B15" s="12" t="s">
        <v>552</v>
      </c>
      <c r="C15" s="39"/>
      <c r="D15" s="10">
        <v>2050203</v>
      </c>
      <c r="E15" s="10" t="s">
        <v>562</v>
      </c>
    </row>
  </sheetData>
  <mergeCells count="7">
    <mergeCell ref="B10:B11"/>
    <mergeCell ref="B12:B13"/>
    <mergeCell ref="A1:E1"/>
    <mergeCell ref="A2:B2"/>
    <mergeCell ref="A4:B4"/>
    <mergeCell ref="B5:B6"/>
    <mergeCell ref="B7:B8"/>
  </mergeCells>
  <phoneticPr fontId="34" type="noConversion"/>
  <pageMargins left="0.75138888888888899" right="0.7513888888888889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E72"/>
  <sheetViews>
    <sheetView workbookViewId="0">
      <pane xSplit="2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8.75"/>
  <cols>
    <col min="1" max="1" width="6.75" style="24" customWidth="1"/>
    <col min="2" max="2" width="29.125" style="9" customWidth="1"/>
    <col min="3" max="3" width="16.875" style="74" customWidth="1"/>
    <col min="4" max="4" width="15.7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564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SUM(C5:C7)</f>
        <v>4341.0200000000004</v>
      </c>
      <c r="D4" s="10"/>
      <c r="E4" s="10"/>
    </row>
    <row r="5" spans="1:5" s="24" customFormat="1" ht="117.95" customHeight="1">
      <c r="A5" s="10">
        <v>1</v>
      </c>
      <c r="B5" s="12" t="s">
        <v>379</v>
      </c>
      <c r="C5" s="13">
        <v>4237.76</v>
      </c>
      <c r="D5" s="10">
        <v>2050204</v>
      </c>
      <c r="E5" s="12" t="s">
        <v>531</v>
      </c>
    </row>
    <row r="6" spans="1:5" s="24" customFormat="1" ht="117.95" customHeight="1">
      <c r="A6" s="10">
        <v>2</v>
      </c>
      <c r="B6" s="12" t="s">
        <v>548</v>
      </c>
      <c r="C6" s="13">
        <v>103.26</v>
      </c>
      <c r="D6" s="10">
        <v>2050204</v>
      </c>
      <c r="E6" s="12" t="s">
        <v>531</v>
      </c>
    </row>
    <row r="7" spans="1:5" s="24" customFormat="1" ht="111" customHeight="1">
      <c r="A7" s="10">
        <v>3</v>
      </c>
      <c r="B7" s="12" t="s">
        <v>565</v>
      </c>
      <c r="C7" s="13"/>
      <c r="D7" s="10">
        <v>2050204</v>
      </c>
      <c r="E7" s="12" t="s">
        <v>531</v>
      </c>
    </row>
    <row r="8" spans="1:5" s="24" customFormat="1">
      <c r="C8" s="33"/>
    </row>
    <row r="9" spans="1:5" s="24" customFormat="1">
      <c r="C9" s="33"/>
    </row>
    <row r="10" spans="1:5" s="24" customFormat="1">
      <c r="C10" s="33"/>
    </row>
    <row r="11" spans="1:5" s="24" customFormat="1">
      <c r="C11" s="33"/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E72"/>
  <sheetViews>
    <sheetView workbookViewId="0">
      <pane xSplit="2" ySplit="4" topLeftCell="C6" activePane="bottomRight" state="frozen"/>
      <selection pane="topRight"/>
      <selection pane="bottomLeft"/>
      <selection pane="bottomRight" activeCell="D6" sqref="D6"/>
    </sheetView>
  </sheetViews>
  <sheetFormatPr defaultColWidth="9" defaultRowHeight="18.75"/>
  <cols>
    <col min="1" max="1" width="6.75" style="24" customWidth="1"/>
    <col min="2" max="2" width="29.125" style="9" customWidth="1"/>
    <col min="3" max="3" width="16.875" style="74" customWidth="1"/>
    <col min="4" max="4" width="15.875" style="9" customWidth="1"/>
    <col min="5" max="5" width="27.875" style="9" customWidth="1"/>
    <col min="6" max="16384" width="9" style="9"/>
  </cols>
  <sheetData>
    <row r="1" spans="1:5" s="34" customFormat="1" ht="54" customHeight="1">
      <c r="A1" s="239" t="s">
        <v>375</v>
      </c>
      <c r="B1" s="239"/>
      <c r="C1" s="241"/>
      <c r="D1" s="239"/>
      <c r="E1" s="239"/>
    </row>
    <row r="2" spans="1:5" ht="30.95" customHeight="1">
      <c r="A2" s="255" t="s">
        <v>566</v>
      </c>
      <c r="B2" s="256"/>
      <c r="E2" s="56" t="s">
        <v>76</v>
      </c>
    </row>
    <row r="3" spans="1:5" s="73" customFormat="1" ht="42.95" customHeight="1">
      <c r="A3" s="10" t="s">
        <v>318</v>
      </c>
      <c r="B3" s="12" t="s">
        <v>377</v>
      </c>
      <c r="C3" s="39" t="s">
        <v>320</v>
      </c>
      <c r="D3" s="12" t="s">
        <v>77</v>
      </c>
      <c r="E3" s="12" t="s">
        <v>78</v>
      </c>
    </row>
    <row r="4" spans="1:5" s="24" customFormat="1" ht="42.95" customHeight="1">
      <c r="A4" s="245" t="s">
        <v>378</v>
      </c>
      <c r="B4" s="245"/>
      <c r="C4" s="39">
        <f>SUM(C5:C10)</f>
        <v>627.09999999999991</v>
      </c>
      <c r="D4" s="10"/>
      <c r="E4" s="10"/>
    </row>
    <row r="5" spans="1:5" s="24" customFormat="1" ht="122.1" customHeight="1">
      <c r="A5" s="10">
        <v>1</v>
      </c>
      <c r="B5" s="12" t="s">
        <v>379</v>
      </c>
      <c r="C5" s="13">
        <v>48.26</v>
      </c>
      <c r="D5" s="10">
        <v>2050201</v>
      </c>
      <c r="E5" s="10" t="s">
        <v>527</v>
      </c>
    </row>
    <row r="6" spans="1:5" s="24" customFormat="1" ht="74.099999999999994" customHeight="1">
      <c r="A6" s="10">
        <v>2</v>
      </c>
      <c r="B6" s="12" t="s">
        <v>547</v>
      </c>
      <c r="C6" s="13">
        <v>351.6</v>
      </c>
      <c r="D6" s="10">
        <v>2050201</v>
      </c>
      <c r="E6" s="10" t="s">
        <v>527</v>
      </c>
    </row>
    <row r="7" spans="1:5" s="24" customFormat="1" ht="51.95" customHeight="1">
      <c r="A7" s="10">
        <v>3</v>
      </c>
      <c r="B7" s="12" t="s">
        <v>567</v>
      </c>
      <c r="C7" s="13">
        <v>166.94</v>
      </c>
      <c r="D7" s="10">
        <v>2050201</v>
      </c>
      <c r="E7" s="10" t="s">
        <v>527</v>
      </c>
    </row>
    <row r="8" spans="1:5" s="24" customFormat="1" ht="63" customHeight="1">
      <c r="A8" s="10">
        <v>4</v>
      </c>
      <c r="B8" s="12" t="s">
        <v>550</v>
      </c>
      <c r="C8" s="13">
        <v>30</v>
      </c>
      <c r="D8" s="10">
        <v>2050201</v>
      </c>
      <c r="E8" s="10" t="s">
        <v>527</v>
      </c>
    </row>
    <row r="9" spans="1:5" s="24" customFormat="1" ht="78.95" customHeight="1">
      <c r="A9" s="10">
        <v>5</v>
      </c>
      <c r="B9" s="12" t="s">
        <v>551</v>
      </c>
      <c r="C9" s="13">
        <v>14.65</v>
      </c>
      <c r="D9" s="10">
        <v>2050201</v>
      </c>
      <c r="E9" s="10" t="s">
        <v>527</v>
      </c>
    </row>
    <row r="10" spans="1:5" s="24" customFormat="1" ht="75.95" customHeight="1">
      <c r="A10" s="10">
        <v>6</v>
      </c>
      <c r="B10" s="12" t="s">
        <v>552</v>
      </c>
      <c r="C10" s="13">
        <v>15.65</v>
      </c>
      <c r="D10" s="10">
        <v>2050201</v>
      </c>
      <c r="E10" s="10" t="s">
        <v>527</v>
      </c>
    </row>
    <row r="11" spans="1:5" s="24" customFormat="1">
      <c r="C11" s="33"/>
    </row>
    <row r="12" spans="1:5" s="24" customFormat="1">
      <c r="C12" s="33"/>
    </row>
    <row r="13" spans="1:5" s="24" customFormat="1">
      <c r="C13" s="33"/>
    </row>
    <row r="14" spans="1:5" s="24" customFormat="1">
      <c r="C14" s="33"/>
    </row>
    <row r="15" spans="1:5" s="24" customFormat="1">
      <c r="C15" s="33"/>
    </row>
    <row r="16" spans="1:5" s="24" customFormat="1">
      <c r="C16" s="33"/>
    </row>
    <row r="17" spans="3:3" s="24" customFormat="1">
      <c r="C17" s="33"/>
    </row>
    <row r="18" spans="3:3" s="24" customFormat="1">
      <c r="C18" s="33"/>
    </row>
    <row r="19" spans="3:3" s="24" customFormat="1">
      <c r="C19" s="33"/>
    </row>
    <row r="20" spans="3:3" s="24" customFormat="1">
      <c r="C20" s="33"/>
    </row>
    <row r="21" spans="3:3" s="24" customFormat="1">
      <c r="C21" s="33"/>
    </row>
    <row r="22" spans="3:3" s="24" customFormat="1">
      <c r="C22" s="33"/>
    </row>
    <row r="23" spans="3:3" s="24" customFormat="1">
      <c r="C23" s="33"/>
    </row>
    <row r="24" spans="3:3" s="24" customFormat="1">
      <c r="C24" s="33"/>
    </row>
    <row r="25" spans="3:3" s="24" customFormat="1">
      <c r="C25" s="33"/>
    </row>
    <row r="26" spans="3:3" s="24" customFormat="1">
      <c r="C26" s="33"/>
    </row>
    <row r="27" spans="3:3" s="24" customFormat="1">
      <c r="C27" s="33"/>
    </row>
    <row r="28" spans="3:3" s="24" customFormat="1">
      <c r="C28" s="33"/>
    </row>
    <row r="29" spans="3:3" s="24" customFormat="1">
      <c r="C29" s="33"/>
    </row>
    <row r="30" spans="3:3" s="24" customFormat="1">
      <c r="C30" s="33"/>
    </row>
    <row r="31" spans="3:3" s="24" customFormat="1">
      <c r="C31" s="33"/>
    </row>
    <row r="32" spans="3:3" s="24" customFormat="1">
      <c r="C32" s="33"/>
    </row>
    <row r="33" spans="3:3" s="24" customFormat="1">
      <c r="C33" s="33"/>
    </row>
    <row r="34" spans="3:3" s="24" customFormat="1">
      <c r="C34" s="33"/>
    </row>
    <row r="35" spans="3:3" s="24" customFormat="1">
      <c r="C35" s="33"/>
    </row>
    <row r="36" spans="3:3" s="24" customFormat="1">
      <c r="C36" s="33"/>
    </row>
    <row r="37" spans="3:3" s="24" customFormat="1">
      <c r="C37" s="33"/>
    </row>
    <row r="38" spans="3:3" s="24" customFormat="1">
      <c r="C38" s="33"/>
    </row>
    <row r="39" spans="3:3" s="24" customFormat="1">
      <c r="C39" s="33"/>
    </row>
    <row r="40" spans="3:3" s="24" customFormat="1">
      <c r="C40" s="33"/>
    </row>
    <row r="41" spans="3:3" s="24" customFormat="1">
      <c r="C41" s="33"/>
    </row>
    <row r="42" spans="3:3" s="24" customFormat="1">
      <c r="C42" s="33"/>
    </row>
    <row r="43" spans="3:3" s="24" customFormat="1">
      <c r="C43" s="33"/>
    </row>
    <row r="44" spans="3:3" s="24" customFormat="1">
      <c r="C44" s="33"/>
    </row>
    <row r="45" spans="3:3" s="24" customFormat="1">
      <c r="C45" s="33"/>
    </row>
    <row r="46" spans="3:3" s="24" customFormat="1">
      <c r="C46" s="33"/>
    </row>
    <row r="47" spans="3:3" s="24" customFormat="1">
      <c r="C47" s="33"/>
    </row>
    <row r="48" spans="3:3" s="24" customFormat="1">
      <c r="C48" s="33"/>
    </row>
    <row r="49" spans="3:3" s="24" customFormat="1">
      <c r="C49" s="33"/>
    </row>
    <row r="50" spans="3:3" s="24" customFormat="1">
      <c r="C50" s="33"/>
    </row>
    <row r="51" spans="3:3" s="24" customFormat="1">
      <c r="C51" s="33"/>
    </row>
    <row r="52" spans="3:3" s="24" customFormat="1">
      <c r="C52" s="33"/>
    </row>
    <row r="53" spans="3:3" s="24" customFormat="1">
      <c r="C53" s="33"/>
    </row>
    <row r="54" spans="3:3" s="24" customFormat="1">
      <c r="C54" s="33"/>
    </row>
    <row r="55" spans="3:3" s="24" customFormat="1">
      <c r="C55" s="33"/>
    </row>
    <row r="56" spans="3:3" s="24" customFormat="1">
      <c r="C56" s="33"/>
    </row>
    <row r="57" spans="3:3" s="24" customFormat="1">
      <c r="C57" s="33"/>
    </row>
    <row r="58" spans="3:3" s="24" customFormat="1">
      <c r="C58" s="33"/>
    </row>
    <row r="59" spans="3:3" s="24" customFormat="1">
      <c r="C59" s="33"/>
    </row>
    <row r="60" spans="3:3" s="24" customFormat="1">
      <c r="C60" s="33"/>
    </row>
    <row r="61" spans="3:3" s="24" customFormat="1">
      <c r="C61" s="33"/>
    </row>
    <row r="62" spans="3:3" s="24" customFormat="1">
      <c r="C62" s="33"/>
    </row>
    <row r="63" spans="3:3" s="24" customFormat="1">
      <c r="C63" s="33"/>
    </row>
    <row r="64" spans="3:3" s="24" customFormat="1">
      <c r="C64" s="33"/>
    </row>
    <row r="65" spans="3:3" s="24" customFormat="1">
      <c r="C65" s="33"/>
    </row>
    <row r="66" spans="3:3" s="24" customFormat="1">
      <c r="C66" s="33"/>
    </row>
    <row r="67" spans="3:3" s="24" customFormat="1">
      <c r="C67" s="33"/>
    </row>
    <row r="68" spans="3:3" s="24" customFormat="1">
      <c r="C68" s="33"/>
    </row>
    <row r="69" spans="3:3" s="24" customFormat="1">
      <c r="C69" s="33"/>
    </row>
    <row r="70" spans="3:3" s="24" customFormat="1">
      <c r="C70" s="33"/>
    </row>
    <row r="71" spans="3:3" s="24" customFormat="1">
      <c r="C71" s="33"/>
    </row>
    <row r="72" spans="3:3" s="24" customFormat="1">
      <c r="C72" s="33"/>
    </row>
  </sheetData>
  <mergeCells count="3">
    <mergeCell ref="A1:E1"/>
    <mergeCell ref="A2:B2"/>
    <mergeCell ref="A4:B4"/>
  </mergeCells>
  <phoneticPr fontId="34" type="noConversion"/>
  <pageMargins left="0.75138888888888899" right="0.7513888888888889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E72"/>
  <sheetViews>
    <sheetView showZeros="0" topLeftCell="A19" zoomScale="80" zoomScaleNormal="80" workbookViewId="0">
      <selection activeCell="F21" sqref="F21"/>
    </sheetView>
  </sheetViews>
  <sheetFormatPr defaultColWidth="9" defaultRowHeight="18.75"/>
  <cols>
    <col min="1" max="1" width="6.75" style="25" customWidth="1"/>
    <col min="2" max="2" width="29.125" style="25" customWidth="1"/>
    <col min="3" max="3" width="16.875" style="68" customWidth="1"/>
    <col min="4" max="4" width="16.375" style="69" customWidth="1"/>
    <col min="5" max="5" width="27.875" style="69" customWidth="1"/>
    <col min="6" max="16384" width="9" style="25"/>
  </cols>
  <sheetData>
    <row r="1" spans="1:5" s="48" customFormat="1" ht="54" customHeight="1">
      <c r="A1" s="246" t="s">
        <v>375</v>
      </c>
      <c r="B1" s="246"/>
      <c r="C1" s="259"/>
      <c r="D1" s="247"/>
      <c r="E1" s="247"/>
    </row>
    <row r="2" spans="1:5" ht="30.95" customHeight="1">
      <c r="A2" s="70" t="s">
        <v>568</v>
      </c>
      <c r="E2" s="71" t="s">
        <v>76</v>
      </c>
    </row>
    <row r="3" spans="1:5" s="49" customFormat="1" ht="42.95" customHeight="1">
      <c r="A3" s="41" t="s">
        <v>318</v>
      </c>
      <c r="B3" s="41" t="s">
        <v>377</v>
      </c>
      <c r="C3" s="39" t="s">
        <v>320</v>
      </c>
      <c r="D3" s="15" t="s">
        <v>77</v>
      </c>
      <c r="E3" s="15" t="s">
        <v>78</v>
      </c>
    </row>
    <row r="4" spans="1:5" s="49" customFormat="1" ht="42.95" customHeight="1">
      <c r="A4" s="249" t="s">
        <v>378</v>
      </c>
      <c r="B4" s="249"/>
      <c r="C4" s="13">
        <f>SUM(C5:C24)</f>
        <v>4035.3700000000003</v>
      </c>
      <c r="D4" s="15"/>
      <c r="E4" s="15"/>
    </row>
    <row r="5" spans="1:5" s="49" customFormat="1" ht="138" customHeight="1">
      <c r="A5" s="41">
        <v>1</v>
      </c>
      <c r="B5" s="41" t="s">
        <v>569</v>
      </c>
      <c r="C5" s="13">
        <v>282.25</v>
      </c>
      <c r="D5" s="15">
        <v>2080208</v>
      </c>
      <c r="E5" s="15" t="s">
        <v>441</v>
      </c>
    </row>
    <row r="6" spans="1:5" s="49" customFormat="1" ht="66" customHeight="1">
      <c r="A6" s="41">
        <v>2</v>
      </c>
      <c r="B6" s="41" t="s">
        <v>398</v>
      </c>
      <c r="C6" s="13">
        <f>126+0.66</f>
        <v>126.66</v>
      </c>
      <c r="D6" s="15">
        <v>2080208</v>
      </c>
      <c r="E6" s="15" t="s">
        <v>441</v>
      </c>
    </row>
    <row r="7" spans="1:5" s="49" customFormat="1" ht="53.1" customHeight="1">
      <c r="A7" s="41">
        <v>3</v>
      </c>
      <c r="B7" s="41" t="s">
        <v>521</v>
      </c>
      <c r="C7" s="13">
        <v>7.5</v>
      </c>
      <c r="D7" s="15">
        <v>2013699</v>
      </c>
      <c r="E7" s="15" t="s">
        <v>420</v>
      </c>
    </row>
    <row r="8" spans="1:5" s="49" customFormat="1" ht="53.1" customHeight="1">
      <c r="A8" s="41">
        <v>4</v>
      </c>
      <c r="B8" s="41" t="s">
        <v>418</v>
      </c>
      <c r="C8" s="13">
        <v>34.51</v>
      </c>
      <c r="D8" s="15">
        <v>2012906</v>
      </c>
      <c r="E8" s="15" t="s">
        <v>417</v>
      </c>
    </row>
    <row r="9" spans="1:5" s="49" customFormat="1" ht="95.1" customHeight="1">
      <c r="A9" s="41">
        <v>5</v>
      </c>
      <c r="B9" s="15" t="s">
        <v>547</v>
      </c>
      <c r="C9" s="13">
        <v>465</v>
      </c>
      <c r="D9" s="15">
        <v>2080208</v>
      </c>
      <c r="E9" s="15" t="s">
        <v>441</v>
      </c>
    </row>
    <row r="10" spans="1:5" s="49" customFormat="1" ht="81" customHeight="1">
      <c r="A10" s="41">
        <v>6</v>
      </c>
      <c r="B10" s="15" t="s">
        <v>570</v>
      </c>
      <c r="C10" s="13">
        <v>5</v>
      </c>
      <c r="D10" s="15">
        <v>2080208</v>
      </c>
      <c r="E10" s="15" t="s">
        <v>441</v>
      </c>
    </row>
    <row r="11" spans="1:5" s="49" customFormat="1" ht="57.95" customHeight="1">
      <c r="A11" s="41">
        <v>7</v>
      </c>
      <c r="B11" s="15" t="s">
        <v>571</v>
      </c>
      <c r="C11" s="13">
        <v>6</v>
      </c>
      <c r="D11" s="15">
        <v>2080208</v>
      </c>
      <c r="E11" s="15" t="s">
        <v>441</v>
      </c>
    </row>
    <row r="12" spans="1:5" s="49" customFormat="1" ht="57.95" customHeight="1">
      <c r="A12" s="41">
        <v>8</v>
      </c>
      <c r="B12" s="15" t="s">
        <v>572</v>
      </c>
      <c r="C12" s="13">
        <v>20</v>
      </c>
      <c r="D12" s="15">
        <v>2080208</v>
      </c>
      <c r="E12" s="15" t="s">
        <v>441</v>
      </c>
    </row>
    <row r="13" spans="1:5" s="49" customFormat="1" ht="129.94999999999999" customHeight="1">
      <c r="A13" s="41">
        <v>9</v>
      </c>
      <c r="B13" s="15" t="s">
        <v>573</v>
      </c>
      <c r="C13" s="13">
        <v>130</v>
      </c>
      <c r="D13" s="15">
        <v>2080208</v>
      </c>
      <c r="E13" s="15" t="s">
        <v>441</v>
      </c>
    </row>
    <row r="14" spans="1:5" s="49" customFormat="1" ht="57.95" customHeight="1">
      <c r="A14" s="41">
        <v>10</v>
      </c>
      <c r="B14" s="15" t="s">
        <v>574</v>
      </c>
      <c r="C14" s="13">
        <v>60</v>
      </c>
      <c r="D14" s="15">
        <v>2080208</v>
      </c>
      <c r="E14" s="15" t="s">
        <v>441</v>
      </c>
    </row>
    <row r="15" spans="1:5" s="49" customFormat="1" ht="99" customHeight="1">
      <c r="A15" s="41">
        <v>11</v>
      </c>
      <c r="B15" s="15" t="s">
        <v>575</v>
      </c>
      <c r="C15" s="13">
        <v>654.76</v>
      </c>
      <c r="D15" s="15">
        <v>2080208</v>
      </c>
      <c r="E15" s="15" t="s">
        <v>441</v>
      </c>
    </row>
    <row r="16" spans="1:5" s="49" customFormat="1" ht="92.1" customHeight="1">
      <c r="A16" s="41">
        <v>12</v>
      </c>
      <c r="B16" s="15" t="s">
        <v>576</v>
      </c>
      <c r="C16" s="13">
        <v>4.5</v>
      </c>
      <c r="D16" s="15">
        <v>2080208</v>
      </c>
      <c r="E16" s="15" t="s">
        <v>441</v>
      </c>
    </row>
    <row r="17" spans="1:5" s="49" customFormat="1" ht="65.099999999999994" customHeight="1">
      <c r="A17" s="41">
        <v>13</v>
      </c>
      <c r="B17" s="41" t="s">
        <v>577</v>
      </c>
      <c r="C17" s="13">
        <v>197.77</v>
      </c>
      <c r="D17" s="15">
        <v>2080208</v>
      </c>
      <c r="E17" s="15" t="s">
        <v>441</v>
      </c>
    </row>
    <row r="18" spans="1:5" s="49" customFormat="1" ht="65.099999999999994" customHeight="1">
      <c r="A18" s="41">
        <v>14</v>
      </c>
      <c r="B18" s="15" t="s">
        <v>578</v>
      </c>
      <c r="C18" s="13">
        <f>28.51</f>
        <v>28.51</v>
      </c>
      <c r="D18" s="15">
        <v>2080208</v>
      </c>
      <c r="E18" s="15" t="s">
        <v>441</v>
      </c>
    </row>
    <row r="19" spans="1:5" s="49" customFormat="1" ht="195" customHeight="1">
      <c r="A19" s="41">
        <v>15</v>
      </c>
      <c r="B19" s="15" t="s">
        <v>579</v>
      </c>
      <c r="C19" s="13">
        <v>192.78</v>
      </c>
      <c r="D19" s="15">
        <v>2080208</v>
      </c>
      <c r="E19" s="15" t="s">
        <v>441</v>
      </c>
    </row>
    <row r="20" spans="1:5" s="49" customFormat="1" ht="186" customHeight="1">
      <c r="A20" s="41">
        <v>16</v>
      </c>
      <c r="B20" s="15" t="s">
        <v>580</v>
      </c>
      <c r="C20" s="13">
        <v>21.36</v>
      </c>
      <c r="D20" s="15">
        <v>2120501</v>
      </c>
      <c r="E20" s="15" t="s">
        <v>503</v>
      </c>
    </row>
    <row r="21" spans="1:5" s="49" customFormat="1" ht="128.1" customHeight="1">
      <c r="A21" s="41">
        <v>17</v>
      </c>
      <c r="B21" s="15" t="s">
        <v>581</v>
      </c>
      <c r="C21" s="13">
        <v>33.18</v>
      </c>
      <c r="D21" s="15">
        <v>2120501</v>
      </c>
      <c r="E21" s="15" t="s">
        <v>503</v>
      </c>
    </row>
    <row r="22" spans="1:5" s="49" customFormat="1" ht="83.1" customHeight="1">
      <c r="A22" s="41">
        <v>18</v>
      </c>
      <c r="B22" s="15" t="s">
        <v>582</v>
      </c>
      <c r="C22" s="13">
        <v>97.44</v>
      </c>
      <c r="D22" s="15">
        <v>2120501</v>
      </c>
      <c r="E22" s="15" t="s">
        <v>503</v>
      </c>
    </row>
    <row r="23" spans="1:5" s="49" customFormat="1" ht="54" customHeight="1">
      <c r="A23" s="41">
        <v>19</v>
      </c>
      <c r="B23" s="15" t="s">
        <v>583</v>
      </c>
      <c r="C23" s="13">
        <v>1601.51</v>
      </c>
      <c r="D23" s="15">
        <v>2120501</v>
      </c>
      <c r="E23" s="15" t="s">
        <v>503</v>
      </c>
    </row>
    <row r="24" spans="1:5" s="53" customFormat="1" ht="138.94999999999999" customHeight="1">
      <c r="A24" s="41">
        <v>20</v>
      </c>
      <c r="B24" s="15" t="s">
        <v>584</v>
      </c>
      <c r="C24" s="39">
        <v>66.64</v>
      </c>
      <c r="D24" s="12">
        <v>2080705</v>
      </c>
      <c r="E24" s="12" t="s">
        <v>585</v>
      </c>
    </row>
    <row r="25" spans="1:5" s="49" customFormat="1">
      <c r="C25" s="72"/>
    </row>
    <row r="26" spans="1:5" s="49" customFormat="1">
      <c r="C26" s="72"/>
    </row>
    <row r="27" spans="1:5" s="49" customFormat="1">
      <c r="C27" s="72"/>
    </row>
    <row r="28" spans="1:5" s="49" customFormat="1">
      <c r="C28" s="72"/>
    </row>
    <row r="29" spans="1:5" s="49" customFormat="1">
      <c r="C29" s="72"/>
    </row>
    <row r="30" spans="1:5" s="49" customFormat="1">
      <c r="C30" s="72"/>
    </row>
    <row r="31" spans="1:5" s="49" customFormat="1">
      <c r="C31" s="72"/>
    </row>
    <row r="32" spans="1:5" s="49" customFormat="1">
      <c r="C32" s="72"/>
    </row>
    <row r="33" spans="3:3" s="49" customFormat="1">
      <c r="C33" s="72"/>
    </row>
    <row r="34" spans="3:3" s="49" customFormat="1">
      <c r="C34" s="72"/>
    </row>
    <row r="35" spans="3:3" s="49" customFormat="1">
      <c r="C35" s="72"/>
    </row>
    <row r="36" spans="3:3" s="49" customFormat="1">
      <c r="C36" s="72"/>
    </row>
    <row r="37" spans="3:3" s="49" customFormat="1">
      <c r="C37" s="72"/>
    </row>
    <row r="38" spans="3:3" s="49" customFormat="1">
      <c r="C38" s="72"/>
    </row>
    <row r="39" spans="3:3" s="49" customFormat="1">
      <c r="C39" s="72"/>
    </row>
    <row r="40" spans="3:3" s="49" customFormat="1">
      <c r="C40" s="72"/>
    </row>
    <row r="41" spans="3:3" s="49" customFormat="1">
      <c r="C41" s="72"/>
    </row>
    <row r="42" spans="3:3" s="49" customFormat="1">
      <c r="C42" s="72"/>
    </row>
    <row r="43" spans="3:3" s="49" customFormat="1">
      <c r="C43" s="72"/>
    </row>
    <row r="44" spans="3:3" s="49" customFormat="1">
      <c r="C44" s="72"/>
    </row>
    <row r="45" spans="3:3" s="49" customFormat="1">
      <c r="C45" s="72"/>
    </row>
    <row r="46" spans="3:3" s="49" customFormat="1">
      <c r="C46" s="72"/>
    </row>
    <row r="47" spans="3:3" s="49" customFormat="1">
      <c r="C47" s="72"/>
    </row>
    <row r="48" spans="3:3" s="49" customFormat="1">
      <c r="C48" s="72"/>
    </row>
    <row r="49" spans="3:3" s="49" customFormat="1">
      <c r="C49" s="72"/>
    </row>
    <row r="50" spans="3:3" s="49" customFormat="1">
      <c r="C50" s="72"/>
    </row>
    <row r="51" spans="3:3" s="49" customFormat="1">
      <c r="C51" s="72"/>
    </row>
    <row r="52" spans="3:3" s="49" customFormat="1">
      <c r="C52" s="72"/>
    </row>
    <row r="53" spans="3:3" s="49" customFormat="1">
      <c r="C53" s="72"/>
    </row>
    <row r="54" spans="3:3" s="49" customFormat="1">
      <c r="C54" s="72"/>
    </row>
    <row r="55" spans="3:3" s="49" customFormat="1">
      <c r="C55" s="72"/>
    </row>
    <row r="56" spans="3:3" s="49" customFormat="1">
      <c r="C56" s="72"/>
    </row>
    <row r="57" spans="3:3" s="49" customFormat="1">
      <c r="C57" s="72"/>
    </row>
    <row r="58" spans="3:3" s="49" customFormat="1">
      <c r="C58" s="72"/>
    </row>
    <row r="59" spans="3:3" s="49" customFormat="1">
      <c r="C59" s="72"/>
    </row>
    <row r="60" spans="3:3" s="49" customFormat="1">
      <c r="C60" s="72"/>
    </row>
    <row r="61" spans="3:3" s="49" customFormat="1">
      <c r="C61" s="72"/>
    </row>
    <row r="62" spans="3:3" s="49" customFormat="1">
      <c r="C62" s="72"/>
    </row>
    <row r="63" spans="3:3" s="49" customFormat="1">
      <c r="C63" s="72"/>
    </row>
    <row r="64" spans="3:3" s="49" customFormat="1">
      <c r="C64" s="72"/>
    </row>
    <row r="65" spans="3:3" s="49" customFormat="1">
      <c r="C65" s="72"/>
    </row>
    <row r="66" spans="3:3" s="49" customFormat="1">
      <c r="C66" s="72"/>
    </row>
    <row r="67" spans="3:3" s="49" customFormat="1">
      <c r="C67" s="72"/>
    </row>
    <row r="68" spans="3:3" s="49" customFormat="1">
      <c r="C68" s="72"/>
    </row>
    <row r="69" spans="3:3" s="49" customFormat="1">
      <c r="C69" s="72"/>
    </row>
    <row r="70" spans="3:3" s="49" customFormat="1">
      <c r="C70" s="72"/>
    </row>
    <row r="71" spans="3:3" s="49" customFormat="1">
      <c r="C71" s="72"/>
    </row>
    <row r="72" spans="3:3" s="49" customFormat="1">
      <c r="C72" s="72"/>
    </row>
  </sheetData>
  <mergeCells count="2">
    <mergeCell ref="A1:E1"/>
    <mergeCell ref="A4:B4"/>
  </mergeCells>
  <phoneticPr fontId="34" type="noConversion"/>
  <pageMargins left="0.70069444444444495" right="0.70069444444444495" top="0.75138888888888899" bottom="0.75138888888888899" header="0.29861111111111099" footer="0.29861111111111099"/>
  <pageSetup paperSize="9" scale="84" fitToHeight="0" orientation="landscape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E72"/>
  <sheetViews>
    <sheetView showZeros="0" workbookViewId="0">
      <selection activeCell="E5" sqref="E5"/>
    </sheetView>
  </sheetViews>
  <sheetFormatPr defaultColWidth="9" defaultRowHeight="18.75"/>
  <cols>
    <col min="1" max="1" width="6.75" style="63" customWidth="1"/>
    <col min="2" max="2" width="29.125" style="63" customWidth="1"/>
    <col min="3" max="3" width="16.875" style="64" customWidth="1"/>
    <col min="4" max="4" width="14.375" style="63" customWidth="1"/>
    <col min="5" max="5" width="27.875" style="65" customWidth="1"/>
    <col min="6" max="16384" width="9" style="63"/>
  </cols>
  <sheetData>
    <row r="1" spans="1:5" s="62" customFormat="1" ht="54" customHeight="1">
      <c r="A1" s="260" t="s">
        <v>375</v>
      </c>
      <c r="B1" s="260"/>
      <c r="C1" s="261"/>
      <c r="D1" s="260"/>
      <c r="E1" s="262"/>
    </row>
    <row r="2" spans="1:5" ht="30.95" customHeight="1">
      <c r="A2" s="52" t="s">
        <v>586</v>
      </c>
      <c r="E2" s="66" t="s">
        <v>76</v>
      </c>
    </row>
    <row r="3" spans="1:5" s="53" customFormat="1" ht="42.95" customHeight="1">
      <c r="A3" s="10" t="s">
        <v>318</v>
      </c>
      <c r="B3" s="10" t="s">
        <v>377</v>
      </c>
      <c r="C3" s="39" t="s">
        <v>320</v>
      </c>
      <c r="D3" s="10" t="s">
        <v>77</v>
      </c>
      <c r="E3" s="12" t="s">
        <v>78</v>
      </c>
    </row>
    <row r="4" spans="1:5" s="53" customFormat="1" ht="42.95" customHeight="1">
      <c r="A4" s="245" t="s">
        <v>378</v>
      </c>
      <c r="B4" s="245"/>
      <c r="C4" s="39">
        <f>SUM(C5:C24)</f>
        <v>2754.9300000000003</v>
      </c>
      <c r="D4" s="10"/>
      <c r="E4" s="12"/>
    </row>
    <row r="5" spans="1:5" s="53" customFormat="1" ht="156.94999999999999" customHeight="1">
      <c r="A5" s="10">
        <v>1</v>
      </c>
      <c r="B5" s="10" t="s">
        <v>569</v>
      </c>
      <c r="C5" s="40">
        <v>161.85</v>
      </c>
      <c r="D5" s="12">
        <v>2080208</v>
      </c>
      <c r="E5" s="12" t="s">
        <v>441</v>
      </c>
    </row>
    <row r="6" spans="1:5" s="53" customFormat="1" ht="51" customHeight="1">
      <c r="A6" s="10">
        <v>2</v>
      </c>
      <c r="B6" s="10" t="s">
        <v>398</v>
      </c>
      <c r="C6" s="39">
        <f>106.5+1.44</f>
        <v>107.94</v>
      </c>
      <c r="D6" s="12">
        <v>2080208</v>
      </c>
      <c r="E6" s="12" t="s">
        <v>441</v>
      </c>
    </row>
    <row r="7" spans="1:5" s="53" customFormat="1" ht="45.95" customHeight="1">
      <c r="A7" s="10">
        <v>3</v>
      </c>
      <c r="B7" s="10" t="s">
        <v>521</v>
      </c>
      <c r="C7" s="39">
        <v>5.97</v>
      </c>
      <c r="D7" s="12">
        <v>2013699</v>
      </c>
      <c r="E7" s="12" t="s">
        <v>420</v>
      </c>
    </row>
    <row r="8" spans="1:5" s="53" customFormat="1" ht="42" customHeight="1">
      <c r="A8" s="10">
        <v>4</v>
      </c>
      <c r="B8" s="10" t="s">
        <v>418</v>
      </c>
      <c r="C8" s="39">
        <v>27.44</v>
      </c>
      <c r="D8" s="12">
        <v>2012906</v>
      </c>
      <c r="E8" s="12" t="s">
        <v>417</v>
      </c>
    </row>
    <row r="9" spans="1:5" s="53" customFormat="1" ht="123" customHeight="1">
      <c r="A9" s="10">
        <v>5</v>
      </c>
      <c r="B9" s="12" t="s">
        <v>547</v>
      </c>
      <c r="C9" s="39">
        <v>391.78</v>
      </c>
      <c r="D9" s="12">
        <v>2080208</v>
      </c>
      <c r="E9" s="12" t="s">
        <v>441</v>
      </c>
    </row>
    <row r="10" spans="1:5" s="53" customFormat="1" ht="81" customHeight="1">
      <c r="A10" s="10">
        <v>6</v>
      </c>
      <c r="B10" s="12" t="s">
        <v>570</v>
      </c>
      <c r="C10" s="39">
        <v>5</v>
      </c>
      <c r="D10" s="12">
        <v>2080208</v>
      </c>
      <c r="E10" s="12" t="s">
        <v>441</v>
      </c>
    </row>
    <row r="11" spans="1:5" s="53" customFormat="1" ht="57.95" customHeight="1">
      <c r="A11" s="10">
        <v>7</v>
      </c>
      <c r="B11" s="12" t="s">
        <v>587</v>
      </c>
      <c r="C11" s="39">
        <v>2.66</v>
      </c>
      <c r="D11" s="12">
        <v>2080208</v>
      </c>
      <c r="E11" s="12" t="s">
        <v>441</v>
      </c>
    </row>
    <row r="12" spans="1:5" s="53" customFormat="1" ht="81" customHeight="1">
      <c r="A12" s="10">
        <v>8</v>
      </c>
      <c r="B12" s="12" t="s">
        <v>588</v>
      </c>
      <c r="C12" s="39">
        <v>20.88</v>
      </c>
      <c r="D12" s="12">
        <v>2080208</v>
      </c>
      <c r="E12" s="12" t="s">
        <v>441</v>
      </c>
    </row>
    <row r="13" spans="1:5" s="53" customFormat="1" ht="129" customHeight="1">
      <c r="A13" s="10">
        <v>9</v>
      </c>
      <c r="B13" s="12" t="s">
        <v>573</v>
      </c>
      <c r="C13" s="39">
        <v>120</v>
      </c>
      <c r="D13" s="12">
        <v>2080208</v>
      </c>
      <c r="E13" s="12" t="s">
        <v>441</v>
      </c>
    </row>
    <row r="14" spans="1:5" s="53" customFormat="1" ht="78" customHeight="1">
      <c r="A14" s="10">
        <v>10</v>
      </c>
      <c r="B14" s="12" t="s">
        <v>576</v>
      </c>
      <c r="C14" s="39">
        <v>4.5</v>
      </c>
      <c r="D14" s="12">
        <v>2080208</v>
      </c>
      <c r="E14" s="12" t="s">
        <v>441</v>
      </c>
    </row>
    <row r="15" spans="1:5" s="53" customFormat="1" ht="57.95" customHeight="1">
      <c r="A15" s="10">
        <v>11</v>
      </c>
      <c r="B15" s="12" t="s">
        <v>574</v>
      </c>
      <c r="C15" s="39">
        <v>45</v>
      </c>
      <c r="D15" s="12">
        <v>2080208</v>
      </c>
      <c r="E15" s="12" t="s">
        <v>441</v>
      </c>
    </row>
    <row r="16" spans="1:5" s="53" customFormat="1" ht="96" customHeight="1">
      <c r="A16" s="10">
        <v>12</v>
      </c>
      <c r="B16" s="12" t="s">
        <v>575</v>
      </c>
      <c r="C16" s="39">
        <v>598.66999999999996</v>
      </c>
      <c r="D16" s="12">
        <v>2080208</v>
      </c>
      <c r="E16" s="12" t="s">
        <v>441</v>
      </c>
    </row>
    <row r="17" spans="1:5" s="53" customFormat="1" ht="189" customHeight="1">
      <c r="A17" s="10">
        <v>13</v>
      </c>
      <c r="B17" s="12" t="s">
        <v>579</v>
      </c>
      <c r="C17" s="39">
        <v>124.7</v>
      </c>
      <c r="D17" s="12">
        <v>2080208</v>
      </c>
      <c r="E17" s="12" t="s">
        <v>441</v>
      </c>
    </row>
    <row r="18" spans="1:5" s="53" customFormat="1" ht="114.95" customHeight="1">
      <c r="A18" s="10">
        <v>14</v>
      </c>
      <c r="B18" s="12" t="s">
        <v>580</v>
      </c>
      <c r="C18" s="39">
        <v>6.98</v>
      </c>
      <c r="D18" s="12">
        <v>2120501</v>
      </c>
      <c r="E18" s="12" t="s">
        <v>503</v>
      </c>
    </row>
    <row r="19" spans="1:5" s="53" customFormat="1" ht="92.1" customHeight="1">
      <c r="A19" s="10">
        <v>15</v>
      </c>
      <c r="B19" s="12" t="s">
        <v>581</v>
      </c>
      <c r="C19" s="39">
        <v>25.92</v>
      </c>
      <c r="D19" s="12">
        <v>2120501</v>
      </c>
      <c r="E19" s="12" t="s">
        <v>503</v>
      </c>
    </row>
    <row r="20" spans="1:5" s="53" customFormat="1" ht="57.95" customHeight="1">
      <c r="A20" s="10">
        <v>16</v>
      </c>
      <c r="B20" s="12" t="s">
        <v>589</v>
      </c>
      <c r="C20" s="39">
        <v>9.82</v>
      </c>
      <c r="D20" s="12">
        <v>2080208</v>
      </c>
      <c r="E20" s="12" t="s">
        <v>441</v>
      </c>
    </row>
    <row r="21" spans="1:5" s="53" customFormat="1" ht="83.1" customHeight="1">
      <c r="A21" s="10">
        <v>17</v>
      </c>
      <c r="B21" s="12" t="s">
        <v>582</v>
      </c>
      <c r="C21" s="39">
        <v>73.44</v>
      </c>
      <c r="D21" s="12">
        <v>2120501</v>
      </c>
      <c r="E21" s="12" t="s">
        <v>503</v>
      </c>
    </row>
    <row r="22" spans="1:5" s="53" customFormat="1" ht="83.1" customHeight="1">
      <c r="A22" s="10">
        <v>18</v>
      </c>
      <c r="B22" s="12" t="s">
        <v>583</v>
      </c>
      <c r="C22" s="39">
        <v>1002.52</v>
      </c>
      <c r="D22" s="12">
        <v>2120501</v>
      </c>
      <c r="E22" s="12" t="s">
        <v>503</v>
      </c>
    </row>
    <row r="23" spans="1:5" s="53" customFormat="1" ht="63.95" customHeight="1">
      <c r="A23" s="10">
        <v>19</v>
      </c>
      <c r="B23" s="12" t="s">
        <v>590</v>
      </c>
      <c r="C23" s="39">
        <v>10</v>
      </c>
      <c r="D23" s="12">
        <v>2080208</v>
      </c>
      <c r="E23" s="12" t="s">
        <v>441</v>
      </c>
    </row>
    <row r="24" spans="1:5" s="53" customFormat="1" ht="81" customHeight="1">
      <c r="A24" s="10">
        <v>20</v>
      </c>
      <c r="B24" s="15" t="s">
        <v>591</v>
      </c>
      <c r="C24" s="39">
        <v>9.86</v>
      </c>
      <c r="D24" s="12">
        <v>2080705</v>
      </c>
      <c r="E24" s="12" t="s">
        <v>585</v>
      </c>
    </row>
    <row r="25" spans="1:5" s="53" customFormat="1">
      <c r="C25" s="67"/>
    </row>
    <row r="26" spans="1:5" s="53" customFormat="1">
      <c r="C26" s="67"/>
    </row>
    <row r="27" spans="1:5" s="53" customFormat="1">
      <c r="C27" s="67"/>
    </row>
    <row r="28" spans="1:5" s="53" customFormat="1">
      <c r="C28" s="67"/>
    </row>
    <row r="29" spans="1:5" s="53" customFormat="1">
      <c r="C29" s="67"/>
    </row>
    <row r="30" spans="1:5" s="53" customFormat="1">
      <c r="C30" s="67"/>
    </row>
    <row r="31" spans="1:5" s="53" customFormat="1">
      <c r="C31" s="67"/>
    </row>
    <row r="32" spans="1:5" s="53" customFormat="1">
      <c r="C32" s="67"/>
    </row>
    <row r="33" spans="3:3" s="53" customFormat="1">
      <c r="C33" s="67"/>
    </row>
    <row r="34" spans="3:3" s="53" customFormat="1">
      <c r="C34" s="67"/>
    </row>
    <row r="35" spans="3:3" s="53" customFormat="1">
      <c r="C35" s="67"/>
    </row>
    <row r="36" spans="3:3" s="53" customFormat="1">
      <c r="C36" s="67"/>
    </row>
    <row r="37" spans="3:3" s="53" customFormat="1">
      <c r="C37" s="67"/>
    </row>
    <row r="38" spans="3:3" s="53" customFormat="1">
      <c r="C38" s="67"/>
    </row>
    <row r="39" spans="3:3" s="53" customFormat="1">
      <c r="C39" s="67"/>
    </row>
    <row r="40" spans="3:3" s="53" customFormat="1">
      <c r="C40" s="67"/>
    </row>
    <row r="41" spans="3:3" s="53" customFormat="1">
      <c r="C41" s="67"/>
    </row>
    <row r="42" spans="3:3" s="53" customFormat="1">
      <c r="C42" s="67"/>
    </row>
    <row r="43" spans="3:3" s="53" customFormat="1">
      <c r="C43" s="67"/>
    </row>
    <row r="44" spans="3:3" s="53" customFormat="1">
      <c r="C44" s="67"/>
    </row>
    <row r="45" spans="3:3" s="53" customFormat="1">
      <c r="C45" s="67"/>
    </row>
    <row r="46" spans="3:3" s="53" customFormat="1">
      <c r="C46" s="67"/>
    </row>
    <row r="47" spans="3:3" s="53" customFormat="1">
      <c r="C47" s="67"/>
    </row>
    <row r="48" spans="3:3" s="53" customFormat="1">
      <c r="C48" s="67"/>
    </row>
    <row r="49" spans="3:3" s="53" customFormat="1">
      <c r="C49" s="67"/>
    </row>
    <row r="50" spans="3:3" s="53" customFormat="1">
      <c r="C50" s="67"/>
    </row>
    <row r="51" spans="3:3" s="53" customFormat="1">
      <c r="C51" s="67"/>
    </row>
    <row r="52" spans="3:3" s="53" customFormat="1">
      <c r="C52" s="67"/>
    </row>
    <row r="53" spans="3:3" s="53" customFormat="1">
      <c r="C53" s="67"/>
    </row>
    <row r="54" spans="3:3" s="53" customFormat="1">
      <c r="C54" s="67"/>
    </row>
    <row r="55" spans="3:3" s="53" customFormat="1">
      <c r="C55" s="67"/>
    </row>
    <row r="56" spans="3:3" s="53" customFormat="1">
      <c r="C56" s="67"/>
    </row>
    <row r="57" spans="3:3" s="53" customFormat="1">
      <c r="C57" s="67"/>
    </row>
    <row r="58" spans="3:3" s="53" customFormat="1">
      <c r="C58" s="67"/>
    </row>
    <row r="59" spans="3:3" s="53" customFormat="1">
      <c r="C59" s="67"/>
    </row>
    <row r="60" spans="3:3" s="53" customFormat="1">
      <c r="C60" s="67"/>
    </row>
    <row r="61" spans="3:3" s="53" customFormat="1">
      <c r="C61" s="67"/>
    </row>
    <row r="62" spans="3:3" s="53" customFormat="1">
      <c r="C62" s="67"/>
    </row>
    <row r="63" spans="3:3" s="53" customFormat="1">
      <c r="C63" s="67"/>
    </row>
    <row r="64" spans="3:3" s="53" customFormat="1">
      <c r="C64" s="67"/>
    </row>
    <row r="65" spans="3:3" s="53" customFormat="1">
      <c r="C65" s="67"/>
    </row>
    <row r="66" spans="3:3" s="53" customFormat="1">
      <c r="C66" s="67"/>
    </row>
    <row r="67" spans="3:3" s="53" customFormat="1">
      <c r="C67" s="67"/>
    </row>
    <row r="68" spans="3:3" s="53" customFormat="1">
      <c r="C68" s="67"/>
    </row>
    <row r="69" spans="3:3" s="53" customFormat="1">
      <c r="C69" s="67"/>
    </row>
    <row r="70" spans="3:3" s="53" customFormat="1">
      <c r="C70" s="67"/>
    </row>
    <row r="71" spans="3:3" s="53" customFormat="1">
      <c r="C71" s="67"/>
    </row>
    <row r="72" spans="3:3" s="53" customFormat="1">
      <c r="C72" s="67"/>
    </row>
  </sheetData>
  <mergeCells count="2">
    <mergeCell ref="A1:E1"/>
    <mergeCell ref="A4:B4"/>
  </mergeCells>
  <phoneticPr fontId="34" type="noConversion"/>
  <pageMargins left="0.70069444444444495" right="0.70069444444444495" top="0.75138888888888899" bottom="0.75138888888888899" header="0.29861111111111099" footer="0.29861111111111099"/>
  <pageSetup paperSize="9" scale="84" fitToHeight="0" orientation="landscape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E72"/>
  <sheetViews>
    <sheetView showZeros="0" topLeftCell="A14" zoomScale="80" zoomScaleNormal="80" workbookViewId="0">
      <selection activeCell="G18" sqref="G18"/>
    </sheetView>
  </sheetViews>
  <sheetFormatPr defaultColWidth="9" defaultRowHeight="18.75"/>
  <cols>
    <col min="1" max="1" width="6.75" style="63" customWidth="1"/>
    <col min="2" max="2" width="29.125" style="63" customWidth="1"/>
    <col min="3" max="3" width="16.875" style="64" customWidth="1"/>
    <col min="4" max="4" width="16.875" style="65" customWidth="1"/>
    <col min="5" max="5" width="27.875" style="65" customWidth="1"/>
    <col min="6" max="16384" width="9" style="63"/>
  </cols>
  <sheetData>
    <row r="1" spans="1:5" s="62" customFormat="1" ht="54" customHeight="1">
      <c r="A1" s="260" t="s">
        <v>375</v>
      </c>
      <c r="B1" s="260"/>
      <c r="C1" s="261"/>
      <c r="D1" s="262"/>
      <c r="E1" s="262"/>
    </row>
    <row r="2" spans="1:5" ht="30.95" customHeight="1">
      <c r="A2" s="52" t="s">
        <v>592</v>
      </c>
      <c r="E2" s="66" t="s">
        <v>76</v>
      </c>
    </row>
    <row r="3" spans="1:5" s="53" customFormat="1" ht="42.95" customHeight="1">
      <c r="A3" s="10" t="s">
        <v>318</v>
      </c>
      <c r="B3" s="10" t="s">
        <v>377</v>
      </c>
      <c r="C3" s="39" t="s">
        <v>320</v>
      </c>
      <c r="D3" s="12" t="s">
        <v>77</v>
      </c>
      <c r="E3" s="12" t="s">
        <v>78</v>
      </c>
    </row>
    <row r="4" spans="1:5" s="53" customFormat="1" ht="42.95" customHeight="1">
      <c r="A4" s="245" t="s">
        <v>378</v>
      </c>
      <c r="B4" s="245"/>
      <c r="C4" s="39">
        <f>SUM(C5:C21)</f>
        <v>3007.71</v>
      </c>
      <c r="D4" s="12"/>
      <c r="E4" s="12"/>
    </row>
    <row r="5" spans="1:5" s="53" customFormat="1" ht="138" customHeight="1">
      <c r="A5" s="10">
        <v>1</v>
      </c>
      <c r="B5" s="10" t="s">
        <v>569</v>
      </c>
      <c r="C5" s="40">
        <v>159.41</v>
      </c>
      <c r="D5" s="12">
        <v>2080208</v>
      </c>
      <c r="E5" s="12" t="s">
        <v>441</v>
      </c>
    </row>
    <row r="6" spans="1:5" s="53" customFormat="1" ht="66" customHeight="1">
      <c r="A6" s="10">
        <v>2</v>
      </c>
      <c r="B6" s="10" t="s">
        <v>398</v>
      </c>
      <c r="C6" s="39">
        <f>70.5+2.76</f>
        <v>73.260000000000005</v>
      </c>
      <c r="D6" s="12">
        <v>2080208</v>
      </c>
      <c r="E6" s="12" t="s">
        <v>441</v>
      </c>
    </row>
    <row r="7" spans="1:5" s="53" customFormat="1" ht="60.95" customHeight="1">
      <c r="A7" s="10">
        <v>3</v>
      </c>
      <c r="B7" s="10" t="s">
        <v>521</v>
      </c>
      <c r="C7" s="39">
        <v>4.1900000000000004</v>
      </c>
      <c r="D7" s="12">
        <v>2013699</v>
      </c>
      <c r="E7" s="12" t="s">
        <v>420</v>
      </c>
    </row>
    <row r="8" spans="1:5" s="53" customFormat="1" ht="60.95" customHeight="1">
      <c r="A8" s="10">
        <v>4</v>
      </c>
      <c r="B8" s="10" t="s">
        <v>418</v>
      </c>
      <c r="C8" s="39">
        <v>19.27</v>
      </c>
      <c r="D8" s="12">
        <v>2012906</v>
      </c>
      <c r="E8" s="12" t="s">
        <v>417</v>
      </c>
    </row>
    <row r="9" spans="1:5" s="53" customFormat="1" ht="123" customHeight="1">
      <c r="A9" s="10">
        <v>5</v>
      </c>
      <c r="B9" s="12" t="s">
        <v>547</v>
      </c>
      <c r="C9" s="39">
        <v>228</v>
      </c>
      <c r="D9" s="12">
        <v>2080208</v>
      </c>
      <c r="E9" s="12" t="s">
        <v>441</v>
      </c>
    </row>
    <row r="10" spans="1:5" s="53" customFormat="1" ht="62.1" customHeight="1">
      <c r="A10" s="10">
        <v>6</v>
      </c>
      <c r="B10" s="12" t="s">
        <v>570</v>
      </c>
      <c r="C10" s="39">
        <v>5</v>
      </c>
      <c r="D10" s="12">
        <v>2080208</v>
      </c>
      <c r="E10" s="12" t="s">
        <v>441</v>
      </c>
    </row>
    <row r="11" spans="1:5" s="53" customFormat="1" ht="51.95" customHeight="1">
      <c r="A11" s="10">
        <v>7</v>
      </c>
      <c r="B11" s="12" t="s">
        <v>593</v>
      </c>
      <c r="C11" s="39">
        <v>17.399999999999999</v>
      </c>
      <c r="D11" s="12">
        <v>2070199</v>
      </c>
      <c r="E11" s="12" t="s">
        <v>506</v>
      </c>
    </row>
    <row r="12" spans="1:5" s="53" customFormat="1" ht="57.95" customHeight="1">
      <c r="A12" s="10">
        <v>8</v>
      </c>
      <c r="B12" s="12" t="s">
        <v>594</v>
      </c>
      <c r="C12" s="39">
        <v>11</v>
      </c>
      <c r="D12" s="12">
        <v>2080208</v>
      </c>
      <c r="E12" s="12" t="s">
        <v>441</v>
      </c>
    </row>
    <row r="13" spans="1:5" s="53" customFormat="1" ht="117.95" customHeight="1">
      <c r="A13" s="10">
        <v>9</v>
      </c>
      <c r="B13" s="12" t="s">
        <v>573</v>
      </c>
      <c r="C13" s="39">
        <v>120</v>
      </c>
      <c r="D13" s="12">
        <v>2080208</v>
      </c>
      <c r="E13" s="12" t="s">
        <v>441</v>
      </c>
    </row>
    <row r="14" spans="1:5" s="53" customFormat="1" ht="95.1" customHeight="1">
      <c r="A14" s="10">
        <v>10</v>
      </c>
      <c r="B14" s="12" t="s">
        <v>576</v>
      </c>
      <c r="C14" s="39">
        <v>3</v>
      </c>
      <c r="D14" s="12">
        <v>2080208</v>
      </c>
      <c r="E14" s="12" t="s">
        <v>441</v>
      </c>
    </row>
    <row r="15" spans="1:5" s="53" customFormat="1" ht="57.95" customHeight="1">
      <c r="A15" s="10">
        <v>11</v>
      </c>
      <c r="B15" s="12" t="s">
        <v>574</v>
      </c>
      <c r="C15" s="39">
        <v>45</v>
      </c>
      <c r="D15" s="12">
        <v>2080208</v>
      </c>
      <c r="E15" s="12" t="s">
        <v>441</v>
      </c>
    </row>
    <row r="16" spans="1:5" s="53" customFormat="1" ht="98.1" customHeight="1">
      <c r="A16" s="10">
        <v>12</v>
      </c>
      <c r="B16" s="12" t="s">
        <v>575</v>
      </c>
      <c r="C16" s="39">
        <v>219.36</v>
      </c>
      <c r="D16" s="12">
        <v>2080208</v>
      </c>
      <c r="E16" s="12" t="s">
        <v>441</v>
      </c>
    </row>
    <row r="17" spans="1:5" s="53" customFormat="1" ht="186.95" customHeight="1">
      <c r="A17" s="10">
        <v>13</v>
      </c>
      <c r="B17" s="12" t="s">
        <v>579</v>
      </c>
      <c r="C17" s="39">
        <v>180.69</v>
      </c>
      <c r="D17" s="12">
        <v>2080208</v>
      </c>
      <c r="E17" s="12" t="s">
        <v>441</v>
      </c>
    </row>
    <row r="18" spans="1:5" s="53" customFormat="1" ht="99.95" customHeight="1">
      <c r="A18" s="10">
        <v>14</v>
      </c>
      <c r="B18" s="12" t="s">
        <v>583</v>
      </c>
      <c r="C18" s="40">
        <v>1865.97</v>
      </c>
      <c r="D18" s="12">
        <v>2120501</v>
      </c>
      <c r="E18" s="12" t="s">
        <v>503</v>
      </c>
    </row>
    <row r="19" spans="1:5" s="53" customFormat="1" ht="56.1" customHeight="1">
      <c r="A19" s="10">
        <v>15</v>
      </c>
      <c r="B19" s="12" t="s">
        <v>581</v>
      </c>
      <c r="C19" s="39">
        <v>1.2</v>
      </c>
      <c r="D19" s="12">
        <v>2120501</v>
      </c>
      <c r="E19" s="12" t="s">
        <v>503</v>
      </c>
    </row>
    <row r="20" spans="1:5" s="53" customFormat="1" ht="83.1" customHeight="1">
      <c r="A20" s="10">
        <v>16</v>
      </c>
      <c r="B20" s="12" t="s">
        <v>582</v>
      </c>
      <c r="C20" s="39">
        <v>48.96</v>
      </c>
      <c r="D20" s="12">
        <v>2120501</v>
      </c>
      <c r="E20" s="12" t="s">
        <v>503</v>
      </c>
    </row>
    <row r="21" spans="1:5" s="53" customFormat="1" ht="83.1" customHeight="1">
      <c r="A21" s="10">
        <v>17</v>
      </c>
      <c r="B21" s="12" t="s">
        <v>413</v>
      </c>
      <c r="C21" s="39">
        <v>6</v>
      </c>
      <c r="D21" s="15">
        <v>2130502</v>
      </c>
      <c r="E21" s="15" t="s">
        <v>387</v>
      </c>
    </row>
    <row r="22" spans="1:5" s="53" customFormat="1">
      <c r="C22" s="67"/>
    </row>
    <row r="23" spans="1:5" s="53" customFormat="1">
      <c r="C23" s="67"/>
    </row>
    <row r="24" spans="1:5" s="53" customFormat="1">
      <c r="C24" s="67"/>
    </row>
    <row r="25" spans="1:5" s="53" customFormat="1">
      <c r="C25" s="67"/>
    </row>
    <row r="26" spans="1:5" s="53" customFormat="1">
      <c r="C26" s="67"/>
    </row>
    <row r="27" spans="1:5" s="53" customFormat="1">
      <c r="C27" s="67"/>
    </row>
    <row r="28" spans="1:5" s="53" customFormat="1">
      <c r="C28" s="67"/>
    </row>
    <row r="29" spans="1:5" s="53" customFormat="1">
      <c r="C29" s="67"/>
    </row>
    <row r="30" spans="1:5" s="53" customFormat="1">
      <c r="C30" s="67"/>
    </row>
    <row r="31" spans="1:5" s="53" customFormat="1">
      <c r="C31" s="67"/>
    </row>
    <row r="32" spans="1:5" s="53" customFormat="1">
      <c r="C32" s="67"/>
    </row>
    <row r="33" spans="3:3" s="53" customFormat="1">
      <c r="C33" s="67"/>
    </row>
    <row r="34" spans="3:3" s="53" customFormat="1">
      <c r="C34" s="67"/>
    </row>
    <row r="35" spans="3:3" s="53" customFormat="1">
      <c r="C35" s="67"/>
    </row>
    <row r="36" spans="3:3" s="53" customFormat="1">
      <c r="C36" s="67"/>
    </row>
    <row r="37" spans="3:3" s="53" customFormat="1">
      <c r="C37" s="67"/>
    </row>
    <row r="38" spans="3:3" s="53" customFormat="1">
      <c r="C38" s="67"/>
    </row>
    <row r="39" spans="3:3" s="53" customFormat="1">
      <c r="C39" s="67"/>
    </row>
    <row r="40" spans="3:3" s="53" customFormat="1">
      <c r="C40" s="67"/>
    </row>
    <row r="41" spans="3:3" s="53" customFormat="1">
      <c r="C41" s="67"/>
    </row>
    <row r="42" spans="3:3" s="53" customFormat="1">
      <c r="C42" s="67"/>
    </row>
    <row r="43" spans="3:3" s="53" customFormat="1">
      <c r="C43" s="67"/>
    </row>
    <row r="44" spans="3:3" s="53" customFormat="1">
      <c r="C44" s="67"/>
    </row>
    <row r="45" spans="3:3" s="53" customFormat="1">
      <c r="C45" s="67"/>
    </row>
    <row r="46" spans="3:3" s="53" customFormat="1">
      <c r="C46" s="67"/>
    </row>
    <row r="47" spans="3:3" s="53" customFormat="1">
      <c r="C47" s="67"/>
    </row>
    <row r="48" spans="3:3" s="53" customFormat="1">
      <c r="C48" s="67"/>
    </row>
    <row r="49" spans="3:3" s="53" customFormat="1">
      <c r="C49" s="67"/>
    </row>
    <row r="50" spans="3:3" s="53" customFormat="1">
      <c r="C50" s="67"/>
    </row>
    <row r="51" spans="3:3" s="53" customFormat="1">
      <c r="C51" s="67"/>
    </row>
    <row r="52" spans="3:3" s="53" customFormat="1">
      <c r="C52" s="67"/>
    </row>
    <row r="53" spans="3:3" s="53" customFormat="1">
      <c r="C53" s="67"/>
    </row>
    <row r="54" spans="3:3" s="53" customFormat="1">
      <c r="C54" s="67"/>
    </row>
    <row r="55" spans="3:3" s="53" customFormat="1">
      <c r="C55" s="67"/>
    </row>
    <row r="56" spans="3:3" s="53" customFormat="1">
      <c r="C56" s="67"/>
    </row>
    <row r="57" spans="3:3" s="53" customFormat="1">
      <c r="C57" s="67"/>
    </row>
    <row r="58" spans="3:3" s="53" customFormat="1">
      <c r="C58" s="67"/>
    </row>
    <row r="59" spans="3:3" s="53" customFormat="1">
      <c r="C59" s="67"/>
    </row>
    <row r="60" spans="3:3" s="53" customFormat="1">
      <c r="C60" s="67"/>
    </row>
    <row r="61" spans="3:3" s="53" customFormat="1">
      <c r="C61" s="67"/>
    </row>
    <row r="62" spans="3:3" s="53" customFormat="1">
      <c r="C62" s="67"/>
    </row>
    <row r="63" spans="3:3" s="53" customFormat="1">
      <c r="C63" s="67"/>
    </row>
    <row r="64" spans="3:3" s="53" customFormat="1">
      <c r="C64" s="67"/>
    </row>
    <row r="65" spans="3:3" s="53" customFormat="1">
      <c r="C65" s="67"/>
    </row>
    <row r="66" spans="3:3" s="53" customFormat="1">
      <c r="C66" s="67"/>
    </row>
    <row r="67" spans="3:3" s="53" customFormat="1">
      <c r="C67" s="67"/>
    </row>
    <row r="68" spans="3:3" s="53" customFormat="1">
      <c r="C68" s="67"/>
    </row>
    <row r="69" spans="3:3" s="53" customFormat="1">
      <c r="C69" s="67"/>
    </row>
    <row r="70" spans="3:3" s="53" customFormat="1">
      <c r="C70" s="67"/>
    </row>
    <row r="71" spans="3:3" s="53" customFormat="1">
      <c r="C71" s="67"/>
    </row>
    <row r="72" spans="3:3" s="53" customFormat="1">
      <c r="C72" s="67"/>
    </row>
  </sheetData>
  <mergeCells count="2">
    <mergeCell ref="A1:E1"/>
    <mergeCell ref="A4:B4"/>
  </mergeCells>
  <phoneticPr fontId="34" type="noConversion"/>
  <pageMargins left="0.70069444444444495" right="0.70069444444444495" top="0.27500000000000002" bottom="0.31458333333333299" header="0.29861111111111099" footer="0.29861111111111099"/>
  <pageSetup paperSize="9" scale="84" fitToHeight="0" orientation="landscape"/>
  <headerFooter>
    <oddFooter>&amp;C第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E72"/>
  <sheetViews>
    <sheetView showZeros="0" topLeftCell="A14" zoomScale="80" zoomScaleNormal="80" workbookViewId="0">
      <selection activeCell="D15" sqref="D15"/>
    </sheetView>
  </sheetViews>
  <sheetFormatPr defaultColWidth="9" defaultRowHeight="18.75"/>
  <cols>
    <col min="1" max="1" width="6.75" style="63" customWidth="1"/>
    <col min="2" max="2" width="29.125" style="63" customWidth="1"/>
    <col min="3" max="3" width="16.875" style="64" customWidth="1"/>
    <col min="4" max="4" width="19.5" style="63" customWidth="1"/>
    <col min="5" max="5" width="27.875" style="65" customWidth="1"/>
    <col min="6" max="16384" width="9" style="63"/>
  </cols>
  <sheetData>
    <row r="1" spans="1:5" s="62" customFormat="1" ht="54" customHeight="1">
      <c r="A1" s="260" t="s">
        <v>375</v>
      </c>
      <c r="B1" s="260"/>
      <c r="C1" s="261"/>
      <c r="D1" s="260"/>
      <c r="E1" s="262"/>
    </row>
    <row r="2" spans="1:5" ht="30.95" customHeight="1">
      <c r="A2" s="52" t="s">
        <v>595</v>
      </c>
      <c r="E2" s="66" t="s">
        <v>76</v>
      </c>
    </row>
    <row r="3" spans="1:5" s="53" customFormat="1" ht="42.95" customHeight="1">
      <c r="A3" s="10" t="s">
        <v>318</v>
      </c>
      <c r="B3" s="10" t="s">
        <v>377</v>
      </c>
      <c r="C3" s="39" t="s">
        <v>320</v>
      </c>
      <c r="D3" s="10" t="s">
        <v>77</v>
      </c>
      <c r="E3" s="12" t="s">
        <v>78</v>
      </c>
    </row>
    <row r="4" spans="1:5" s="53" customFormat="1" ht="42.95" customHeight="1">
      <c r="A4" s="245" t="s">
        <v>378</v>
      </c>
      <c r="B4" s="245"/>
      <c r="C4" s="39">
        <f>SUM(C5:C17)</f>
        <v>1014.0200000000001</v>
      </c>
      <c r="D4" s="10"/>
      <c r="E4" s="12"/>
    </row>
    <row r="5" spans="1:5" s="53" customFormat="1" ht="37.5">
      <c r="A5" s="10">
        <v>1</v>
      </c>
      <c r="B5" s="10" t="s">
        <v>569</v>
      </c>
      <c r="C5" s="40">
        <v>234.06</v>
      </c>
      <c r="D5" s="12">
        <v>2080208</v>
      </c>
      <c r="E5" s="12" t="s">
        <v>441</v>
      </c>
    </row>
    <row r="6" spans="1:5" s="53" customFormat="1" ht="66" customHeight="1">
      <c r="A6" s="10">
        <v>2</v>
      </c>
      <c r="B6" s="10" t="s">
        <v>398</v>
      </c>
      <c r="C6" s="39">
        <f>60+3.66</f>
        <v>63.66</v>
      </c>
      <c r="D6" s="12">
        <v>2080208</v>
      </c>
      <c r="E6" s="12" t="s">
        <v>441</v>
      </c>
    </row>
    <row r="7" spans="1:5" s="53" customFormat="1" ht="60" customHeight="1">
      <c r="A7" s="10">
        <v>3</v>
      </c>
      <c r="B7" s="10" t="s">
        <v>521</v>
      </c>
      <c r="C7" s="39">
        <v>3.91</v>
      </c>
      <c r="D7" s="12">
        <v>2013699</v>
      </c>
      <c r="E7" s="12" t="s">
        <v>420</v>
      </c>
    </row>
    <row r="8" spans="1:5" s="53" customFormat="1" ht="60" customHeight="1">
      <c r="A8" s="10">
        <v>4</v>
      </c>
      <c r="B8" s="10" t="s">
        <v>418</v>
      </c>
      <c r="C8" s="39">
        <v>18</v>
      </c>
      <c r="D8" s="12">
        <v>2012906</v>
      </c>
      <c r="E8" s="12" t="s">
        <v>417</v>
      </c>
    </row>
    <row r="9" spans="1:5" s="53" customFormat="1" ht="123" customHeight="1">
      <c r="A9" s="10">
        <v>5</v>
      </c>
      <c r="B9" s="12" t="s">
        <v>547</v>
      </c>
      <c r="C9" s="39">
        <v>116.48</v>
      </c>
      <c r="D9" s="12">
        <v>2080208</v>
      </c>
      <c r="E9" s="12" t="s">
        <v>441</v>
      </c>
    </row>
    <row r="10" spans="1:5" s="53" customFormat="1" ht="81" customHeight="1">
      <c r="A10" s="10">
        <v>6</v>
      </c>
      <c r="B10" s="12" t="s">
        <v>570</v>
      </c>
      <c r="C10" s="39">
        <v>5</v>
      </c>
      <c r="D10" s="10">
        <v>2120501</v>
      </c>
      <c r="E10" s="12" t="s">
        <v>503</v>
      </c>
    </row>
    <row r="11" spans="1:5" s="53" customFormat="1" ht="194.1" customHeight="1">
      <c r="A11" s="10">
        <v>7</v>
      </c>
      <c r="B11" s="12" t="s">
        <v>573</v>
      </c>
      <c r="C11" s="39">
        <v>130</v>
      </c>
      <c r="D11" s="12">
        <v>2080208</v>
      </c>
      <c r="E11" s="12" t="s">
        <v>441</v>
      </c>
    </row>
    <row r="12" spans="1:5" s="53" customFormat="1" ht="57.95" customHeight="1">
      <c r="A12" s="10">
        <v>8</v>
      </c>
      <c r="B12" s="12" t="s">
        <v>574</v>
      </c>
      <c r="C12" s="39">
        <v>40</v>
      </c>
      <c r="D12" s="12">
        <v>2080208</v>
      </c>
      <c r="E12" s="12" t="s">
        <v>441</v>
      </c>
    </row>
    <row r="13" spans="1:5" s="53" customFormat="1" ht="119.1" customHeight="1">
      <c r="A13" s="10">
        <v>11</v>
      </c>
      <c r="B13" s="12" t="s">
        <v>575</v>
      </c>
      <c r="C13" s="39">
        <v>110.31</v>
      </c>
      <c r="D13" s="12">
        <v>2080208</v>
      </c>
      <c r="E13" s="12" t="s">
        <v>441</v>
      </c>
    </row>
    <row r="14" spans="1:5" s="53" customFormat="1" ht="174" customHeight="1">
      <c r="A14" s="10">
        <v>12</v>
      </c>
      <c r="B14" s="12" t="s">
        <v>579</v>
      </c>
      <c r="C14" s="39">
        <v>212.52</v>
      </c>
      <c r="D14" s="12">
        <v>2080208</v>
      </c>
      <c r="E14" s="12" t="s">
        <v>441</v>
      </c>
    </row>
    <row r="15" spans="1:5" s="53" customFormat="1" ht="83.1" customHeight="1">
      <c r="A15" s="10">
        <v>13</v>
      </c>
      <c r="B15" s="12" t="s">
        <v>576</v>
      </c>
      <c r="C15" s="39">
        <v>3</v>
      </c>
      <c r="D15" s="12">
        <v>2080208</v>
      </c>
      <c r="E15" s="12" t="s">
        <v>441</v>
      </c>
    </row>
    <row r="16" spans="1:5" s="53" customFormat="1" ht="108" customHeight="1">
      <c r="A16" s="10">
        <v>9</v>
      </c>
      <c r="B16" s="12" t="s">
        <v>582</v>
      </c>
      <c r="C16" s="39">
        <v>61.96</v>
      </c>
      <c r="D16" s="12">
        <v>2120501</v>
      </c>
      <c r="E16" s="12" t="s">
        <v>503</v>
      </c>
    </row>
    <row r="17" spans="1:5" s="53" customFormat="1" ht="57.95" customHeight="1">
      <c r="A17" s="10">
        <v>10</v>
      </c>
      <c r="B17" s="12" t="s">
        <v>596</v>
      </c>
      <c r="C17" s="39">
        <v>15.12</v>
      </c>
      <c r="D17" s="12">
        <v>2080208</v>
      </c>
      <c r="E17" s="12" t="s">
        <v>441</v>
      </c>
    </row>
    <row r="18" spans="1:5" s="53" customFormat="1">
      <c r="C18" s="67"/>
    </row>
    <row r="19" spans="1:5" s="53" customFormat="1">
      <c r="C19" s="67"/>
    </row>
    <row r="20" spans="1:5" s="53" customFormat="1">
      <c r="C20" s="67"/>
    </row>
    <row r="21" spans="1:5" s="53" customFormat="1">
      <c r="C21" s="67"/>
    </row>
    <row r="22" spans="1:5" s="53" customFormat="1">
      <c r="C22" s="67"/>
    </row>
    <row r="23" spans="1:5" s="53" customFormat="1">
      <c r="C23" s="67"/>
    </row>
    <row r="24" spans="1:5" s="53" customFormat="1">
      <c r="C24" s="67"/>
    </row>
    <row r="25" spans="1:5" s="53" customFormat="1">
      <c r="C25" s="67"/>
    </row>
    <row r="26" spans="1:5" s="53" customFormat="1">
      <c r="C26" s="67"/>
    </row>
    <row r="27" spans="1:5" s="53" customFormat="1">
      <c r="C27" s="67"/>
    </row>
    <row r="28" spans="1:5" s="53" customFormat="1">
      <c r="C28" s="67"/>
    </row>
    <row r="29" spans="1:5" s="53" customFormat="1">
      <c r="C29" s="67"/>
    </row>
    <row r="30" spans="1:5" s="53" customFormat="1">
      <c r="C30" s="67"/>
    </row>
    <row r="31" spans="1:5" s="53" customFormat="1">
      <c r="C31" s="67"/>
    </row>
    <row r="32" spans="1:5" s="53" customFormat="1">
      <c r="C32" s="67"/>
    </row>
    <row r="33" spans="3:3" s="53" customFormat="1">
      <c r="C33" s="67"/>
    </row>
    <row r="34" spans="3:3" s="53" customFormat="1">
      <c r="C34" s="67"/>
    </row>
    <row r="35" spans="3:3" s="53" customFormat="1">
      <c r="C35" s="67"/>
    </row>
    <row r="36" spans="3:3" s="53" customFormat="1">
      <c r="C36" s="67"/>
    </row>
    <row r="37" spans="3:3" s="53" customFormat="1">
      <c r="C37" s="67"/>
    </row>
    <row r="38" spans="3:3" s="53" customFormat="1">
      <c r="C38" s="67"/>
    </row>
    <row r="39" spans="3:3" s="53" customFormat="1">
      <c r="C39" s="67"/>
    </row>
    <row r="40" spans="3:3" s="53" customFormat="1">
      <c r="C40" s="67"/>
    </row>
    <row r="41" spans="3:3" s="53" customFormat="1">
      <c r="C41" s="67"/>
    </row>
    <row r="42" spans="3:3" s="53" customFormat="1">
      <c r="C42" s="67"/>
    </row>
    <row r="43" spans="3:3" s="53" customFormat="1">
      <c r="C43" s="67"/>
    </row>
    <row r="44" spans="3:3" s="53" customFormat="1">
      <c r="C44" s="67"/>
    </row>
    <row r="45" spans="3:3" s="53" customFormat="1">
      <c r="C45" s="67"/>
    </row>
    <row r="46" spans="3:3" s="53" customFormat="1">
      <c r="C46" s="67"/>
    </row>
    <row r="47" spans="3:3" s="53" customFormat="1">
      <c r="C47" s="67"/>
    </row>
    <row r="48" spans="3:3" s="53" customFormat="1">
      <c r="C48" s="67"/>
    </row>
    <row r="49" spans="3:3" s="53" customFormat="1">
      <c r="C49" s="67"/>
    </row>
    <row r="50" spans="3:3" s="53" customFormat="1">
      <c r="C50" s="67"/>
    </row>
    <row r="51" spans="3:3" s="53" customFormat="1">
      <c r="C51" s="67"/>
    </row>
    <row r="52" spans="3:3" s="53" customFormat="1">
      <c r="C52" s="67"/>
    </row>
    <row r="53" spans="3:3" s="53" customFormat="1">
      <c r="C53" s="67"/>
    </row>
    <row r="54" spans="3:3" s="53" customFormat="1">
      <c r="C54" s="67"/>
    </row>
    <row r="55" spans="3:3" s="53" customFormat="1">
      <c r="C55" s="67"/>
    </row>
    <row r="56" spans="3:3" s="53" customFormat="1">
      <c r="C56" s="67"/>
    </row>
    <row r="57" spans="3:3" s="53" customFormat="1">
      <c r="C57" s="67"/>
    </row>
    <row r="58" spans="3:3" s="53" customFormat="1">
      <c r="C58" s="67"/>
    </row>
    <row r="59" spans="3:3" s="53" customFormat="1">
      <c r="C59" s="67"/>
    </row>
    <row r="60" spans="3:3" s="53" customFormat="1">
      <c r="C60" s="67"/>
    </row>
    <row r="61" spans="3:3" s="53" customFormat="1">
      <c r="C61" s="67"/>
    </row>
    <row r="62" spans="3:3" s="53" customFormat="1">
      <c r="C62" s="67"/>
    </row>
    <row r="63" spans="3:3" s="53" customFormat="1">
      <c r="C63" s="67"/>
    </row>
    <row r="64" spans="3:3" s="53" customFormat="1">
      <c r="C64" s="67"/>
    </row>
    <row r="65" spans="3:3" s="53" customFormat="1">
      <c r="C65" s="67"/>
    </row>
    <row r="66" spans="3:3" s="53" customFormat="1">
      <c r="C66" s="67"/>
    </row>
    <row r="67" spans="3:3" s="53" customFormat="1">
      <c r="C67" s="67"/>
    </row>
    <row r="68" spans="3:3" s="53" customFormat="1">
      <c r="C68" s="67"/>
    </row>
    <row r="69" spans="3:3" s="53" customFormat="1">
      <c r="C69" s="67"/>
    </row>
    <row r="70" spans="3:3" s="53" customFormat="1">
      <c r="C70" s="67"/>
    </row>
    <row r="71" spans="3:3" s="53" customFormat="1">
      <c r="C71" s="67"/>
    </row>
    <row r="72" spans="3:3" s="53" customFormat="1">
      <c r="C72" s="67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31458333333333299" header="0.5" footer="0.5"/>
  <pageSetup paperSize="9" scale="83" fitToHeight="0" orientation="landscape"/>
  <headerFooter>
    <oddFooter>&amp;C第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H71"/>
  <sheetViews>
    <sheetView showZeros="0" zoomScale="80" zoomScaleNormal="80" workbookViewId="0">
      <pane xSplit="2" ySplit="4" topLeftCell="C5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7" customWidth="1"/>
    <col min="2" max="2" width="29.125" style="24" customWidth="1"/>
    <col min="3" max="3" width="17.875" style="33" customWidth="1"/>
    <col min="4" max="4" width="16.375" style="55" customWidth="1"/>
    <col min="5" max="5" width="27.875" style="7" customWidth="1"/>
    <col min="6" max="6" width="14.375" style="7" customWidth="1"/>
    <col min="7" max="16384" width="9" style="7"/>
  </cols>
  <sheetData>
    <row r="1" spans="1:7" s="34" customFormat="1" ht="54" customHeight="1">
      <c r="A1" s="239" t="s">
        <v>375</v>
      </c>
      <c r="B1" s="239"/>
      <c r="C1" s="241"/>
      <c r="D1" s="240"/>
      <c r="E1" s="239"/>
      <c r="F1" s="239"/>
    </row>
    <row r="2" spans="1:7">
      <c r="A2" s="35" t="s">
        <v>450</v>
      </c>
      <c r="E2" s="56" t="s">
        <v>76</v>
      </c>
    </row>
    <row r="3" spans="1:7" s="24" customFormat="1" ht="42.95" customHeight="1">
      <c r="A3" s="10" t="s">
        <v>318</v>
      </c>
      <c r="B3" s="12" t="s">
        <v>377</v>
      </c>
      <c r="C3" s="39" t="s">
        <v>320</v>
      </c>
      <c r="D3" s="10" t="s">
        <v>77</v>
      </c>
      <c r="E3" s="10" t="s">
        <v>78</v>
      </c>
    </row>
    <row r="4" spans="1:7" s="24" customFormat="1" ht="42.95" customHeight="1">
      <c r="A4" s="263" t="s">
        <v>378</v>
      </c>
      <c r="B4" s="264"/>
      <c r="C4" s="39">
        <f>SUM(C5:C31)</f>
        <v>4270.8500000000004</v>
      </c>
      <c r="D4" s="10"/>
      <c r="E4" s="10"/>
    </row>
    <row r="5" spans="1:7" s="24" customFormat="1" ht="69.95" customHeight="1">
      <c r="A5" s="10">
        <v>1</v>
      </c>
      <c r="B5" s="57" t="s">
        <v>597</v>
      </c>
      <c r="C5" s="39">
        <v>556.29999999999995</v>
      </c>
      <c r="D5" s="12">
        <v>2101399</v>
      </c>
      <c r="E5" s="12" t="s">
        <v>598</v>
      </c>
    </row>
    <row r="6" spans="1:7" s="24" customFormat="1" ht="57" customHeight="1">
      <c r="A6" s="10">
        <v>2</v>
      </c>
      <c r="B6" s="57" t="s">
        <v>599</v>
      </c>
      <c r="C6" s="39">
        <v>900</v>
      </c>
      <c r="D6" s="12">
        <v>2101202</v>
      </c>
      <c r="E6" s="12" t="s">
        <v>600</v>
      </c>
    </row>
    <row r="7" spans="1:7" s="24" customFormat="1" ht="156.94999999999999" customHeight="1">
      <c r="A7" s="10">
        <v>3</v>
      </c>
      <c r="B7" s="57" t="s">
        <v>601</v>
      </c>
      <c r="C7" s="39">
        <v>100</v>
      </c>
      <c r="D7" s="12">
        <v>2101599</v>
      </c>
      <c r="E7" s="12" t="s">
        <v>602</v>
      </c>
    </row>
    <row r="8" spans="1:7" s="24" customFormat="1" ht="132.94999999999999" customHeight="1">
      <c r="A8" s="10">
        <v>4</v>
      </c>
      <c r="B8" s="58" t="s">
        <v>603</v>
      </c>
      <c r="C8" s="39">
        <v>300</v>
      </c>
      <c r="D8" s="12">
        <v>2080999</v>
      </c>
      <c r="E8" s="12" t="s">
        <v>604</v>
      </c>
    </row>
    <row r="9" spans="1:7" s="24" customFormat="1" ht="204" customHeight="1">
      <c r="A9" s="10">
        <v>5</v>
      </c>
      <c r="B9" s="58" t="s">
        <v>605</v>
      </c>
      <c r="C9" s="39">
        <v>210</v>
      </c>
      <c r="D9" s="12">
        <v>2080999</v>
      </c>
      <c r="E9" s="12" t="s">
        <v>604</v>
      </c>
    </row>
    <row r="10" spans="1:7" s="24" customFormat="1" ht="110.1" customHeight="1">
      <c r="A10" s="10">
        <v>6</v>
      </c>
      <c r="B10" s="58" t="s">
        <v>606</v>
      </c>
      <c r="C10" s="39">
        <v>38</v>
      </c>
      <c r="D10" s="12">
        <v>2080999</v>
      </c>
      <c r="E10" s="12" t="s">
        <v>604</v>
      </c>
    </row>
    <row r="11" spans="1:7" s="24" customFormat="1" ht="348" customHeight="1">
      <c r="A11" s="10">
        <v>7</v>
      </c>
      <c r="B11" s="58" t="s">
        <v>607</v>
      </c>
      <c r="C11" s="39">
        <v>164.4</v>
      </c>
      <c r="D11" s="12">
        <v>2080999</v>
      </c>
      <c r="E11" s="12" t="s">
        <v>604</v>
      </c>
    </row>
    <row r="12" spans="1:7" s="24" customFormat="1" ht="48.95" customHeight="1">
      <c r="A12" s="10">
        <v>8</v>
      </c>
      <c r="B12" s="58" t="s">
        <v>608</v>
      </c>
      <c r="C12" s="39">
        <v>24</v>
      </c>
      <c r="D12" s="12">
        <v>2080999</v>
      </c>
      <c r="E12" s="12" t="s">
        <v>604</v>
      </c>
    </row>
    <row r="13" spans="1:7" s="24" customFormat="1" ht="48.95" customHeight="1">
      <c r="A13" s="10">
        <v>9</v>
      </c>
      <c r="B13" s="12" t="s">
        <v>609</v>
      </c>
      <c r="C13" s="39">
        <v>40</v>
      </c>
      <c r="D13" s="12">
        <v>2080799</v>
      </c>
      <c r="E13" s="12" t="s">
        <v>610</v>
      </c>
    </row>
    <row r="14" spans="1:7" s="24" customFormat="1" ht="408.95" customHeight="1">
      <c r="A14" s="10">
        <v>10</v>
      </c>
      <c r="B14" s="15" t="s">
        <v>611</v>
      </c>
      <c r="C14" s="39">
        <v>400</v>
      </c>
      <c r="D14" s="12">
        <v>2081099</v>
      </c>
      <c r="E14" s="12" t="s">
        <v>456</v>
      </c>
    </row>
    <row r="15" spans="1:7" s="49" customFormat="1" ht="252.95" customHeight="1">
      <c r="A15" s="10">
        <v>11</v>
      </c>
      <c r="B15" s="58" t="s">
        <v>612</v>
      </c>
      <c r="C15" s="39">
        <v>155</v>
      </c>
      <c r="D15" s="12">
        <v>2081099</v>
      </c>
      <c r="E15" s="12" t="s">
        <v>456</v>
      </c>
      <c r="F15" s="24"/>
      <c r="G15" s="24"/>
    </row>
    <row r="16" spans="1:7" s="49" customFormat="1" ht="111.95" customHeight="1">
      <c r="A16" s="10">
        <v>12</v>
      </c>
      <c r="B16" s="58" t="s">
        <v>613</v>
      </c>
      <c r="C16" s="59">
        <v>50</v>
      </c>
      <c r="D16" s="12">
        <v>2081099</v>
      </c>
      <c r="E16" s="12" t="s">
        <v>456</v>
      </c>
      <c r="F16" s="24"/>
      <c r="G16" s="24"/>
    </row>
    <row r="17" spans="1:8" s="49" customFormat="1" ht="98.1" customHeight="1">
      <c r="A17" s="10">
        <v>13</v>
      </c>
      <c r="B17" s="58" t="s">
        <v>614</v>
      </c>
      <c r="C17" s="59">
        <v>410</v>
      </c>
      <c r="D17" s="12">
        <v>2081901</v>
      </c>
      <c r="E17" s="12" t="s">
        <v>615</v>
      </c>
      <c r="F17" s="24"/>
      <c r="G17" s="24"/>
    </row>
    <row r="18" spans="1:8" s="49" customFormat="1" ht="98.1" customHeight="1">
      <c r="A18" s="10">
        <v>14</v>
      </c>
      <c r="B18" s="41" t="s">
        <v>616</v>
      </c>
      <c r="C18" s="59">
        <v>200</v>
      </c>
      <c r="D18" s="12">
        <v>2081902</v>
      </c>
      <c r="E18" s="12" t="s">
        <v>617</v>
      </c>
      <c r="F18" s="24"/>
      <c r="G18" s="24"/>
    </row>
    <row r="19" spans="1:8" s="49" customFormat="1" ht="116.1" customHeight="1">
      <c r="A19" s="10">
        <v>15</v>
      </c>
      <c r="B19" s="41" t="s">
        <v>618</v>
      </c>
      <c r="C19" s="59">
        <v>30</v>
      </c>
      <c r="D19" s="12">
        <v>2082101</v>
      </c>
      <c r="E19" s="12" t="s">
        <v>619</v>
      </c>
      <c r="F19" s="24"/>
      <c r="G19" s="24"/>
    </row>
    <row r="20" spans="1:8" s="49" customFormat="1" ht="116.1" customHeight="1">
      <c r="A20" s="10">
        <v>16</v>
      </c>
      <c r="B20" s="41" t="s">
        <v>620</v>
      </c>
      <c r="C20" s="59">
        <v>15</v>
      </c>
      <c r="D20" s="12">
        <v>2082102</v>
      </c>
      <c r="E20" s="12" t="s">
        <v>621</v>
      </c>
      <c r="F20" s="24"/>
      <c r="G20" s="24"/>
    </row>
    <row r="21" spans="1:8" s="49" customFormat="1" ht="119.1" customHeight="1">
      <c r="A21" s="10">
        <v>17</v>
      </c>
      <c r="B21" s="58" t="s">
        <v>622</v>
      </c>
      <c r="C21" s="59">
        <v>10</v>
      </c>
      <c r="D21" s="12">
        <v>2081001</v>
      </c>
      <c r="E21" s="12" t="s">
        <v>622</v>
      </c>
      <c r="F21" s="24"/>
      <c r="G21" s="24"/>
    </row>
    <row r="22" spans="1:8" s="49" customFormat="1" ht="63" customHeight="1">
      <c r="A22" s="10">
        <v>18</v>
      </c>
      <c r="B22" s="58" t="s">
        <v>623</v>
      </c>
      <c r="C22" s="59">
        <v>20</v>
      </c>
      <c r="D22" s="12">
        <v>2081099</v>
      </c>
      <c r="E22" s="12" t="s">
        <v>456</v>
      </c>
      <c r="F22" s="24"/>
      <c r="G22" s="24"/>
    </row>
    <row r="23" spans="1:8" s="49" customFormat="1" ht="288.95" customHeight="1">
      <c r="A23" s="10">
        <v>19</v>
      </c>
      <c r="B23" s="58" t="s">
        <v>624</v>
      </c>
      <c r="C23" s="59">
        <v>37.18</v>
      </c>
      <c r="D23" s="12">
        <v>2081099</v>
      </c>
      <c r="E23" s="12" t="s">
        <v>456</v>
      </c>
      <c r="F23" s="24"/>
      <c r="G23" s="24"/>
    </row>
    <row r="24" spans="1:8" s="49" customFormat="1" ht="87.95" customHeight="1">
      <c r="A24" s="10">
        <v>20</v>
      </c>
      <c r="B24" s="57" t="s">
        <v>625</v>
      </c>
      <c r="C24" s="59">
        <v>12</v>
      </c>
      <c r="D24" s="12">
        <v>2081099</v>
      </c>
      <c r="E24" s="12" t="s">
        <v>456</v>
      </c>
      <c r="F24" s="24"/>
      <c r="G24" s="24"/>
    </row>
    <row r="25" spans="1:8" s="49" customFormat="1" ht="152.1" customHeight="1">
      <c r="A25" s="10">
        <v>21</v>
      </c>
      <c r="B25" s="58" t="s">
        <v>626</v>
      </c>
      <c r="C25" s="39">
        <v>60</v>
      </c>
      <c r="D25" s="12">
        <v>2081199</v>
      </c>
      <c r="E25" s="12" t="s">
        <v>627</v>
      </c>
      <c r="F25" s="24"/>
      <c r="G25" s="24"/>
    </row>
    <row r="26" spans="1:8" s="49" customFormat="1" ht="47.1" customHeight="1">
      <c r="A26" s="10">
        <v>22</v>
      </c>
      <c r="B26" s="15" t="s">
        <v>628</v>
      </c>
      <c r="C26" s="40">
        <v>8</v>
      </c>
      <c r="D26" s="12">
        <v>2081199</v>
      </c>
      <c r="E26" s="12" t="s">
        <v>627</v>
      </c>
      <c r="F26" s="24"/>
      <c r="G26" s="24"/>
    </row>
    <row r="27" spans="1:8" s="49" customFormat="1" ht="71.099999999999994" customHeight="1">
      <c r="A27" s="10">
        <v>23</v>
      </c>
      <c r="B27" s="58" t="s">
        <v>629</v>
      </c>
      <c r="C27" s="39">
        <v>0.8</v>
      </c>
      <c r="D27" s="12">
        <v>2081099</v>
      </c>
      <c r="E27" s="12" t="s">
        <v>456</v>
      </c>
      <c r="F27" s="24"/>
      <c r="G27" s="24"/>
    </row>
    <row r="28" spans="1:8" s="24" customFormat="1" ht="408.95" customHeight="1">
      <c r="A28" s="10">
        <v>24</v>
      </c>
      <c r="B28" s="60" t="s">
        <v>630</v>
      </c>
      <c r="C28" s="59">
        <v>247.9</v>
      </c>
      <c r="D28" s="12">
        <v>2081199</v>
      </c>
      <c r="E28" s="12" t="s">
        <v>627</v>
      </c>
    </row>
    <row r="29" spans="1:8" s="24" customFormat="1" ht="48" customHeight="1">
      <c r="A29" s="10">
        <v>25</v>
      </c>
      <c r="B29" s="15" t="s">
        <v>631</v>
      </c>
      <c r="C29" s="61">
        <v>6</v>
      </c>
      <c r="D29" s="12">
        <v>2101601</v>
      </c>
      <c r="E29" s="12" t="s">
        <v>632</v>
      </c>
    </row>
    <row r="30" spans="1:8" s="49" customFormat="1" ht="342.95" customHeight="1">
      <c r="A30" s="10">
        <v>26</v>
      </c>
      <c r="B30" s="15" t="s">
        <v>633</v>
      </c>
      <c r="C30" s="39">
        <v>161.27000000000001</v>
      </c>
      <c r="D30" s="12">
        <v>2100199</v>
      </c>
      <c r="E30" s="12" t="s">
        <v>634</v>
      </c>
      <c r="F30" s="24"/>
      <c r="G30" s="24"/>
    </row>
    <row r="31" spans="1:8" s="49" customFormat="1" ht="37.5">
      <c r="A31" s="10">
        <v>27</v>
      </c>
      <c r="B31" s="15" t="s">
        <v>635</v>
      </c>
      <c r="C31" s="40">
        <v>115</v>
      </c>
      <c r="D31" s="12">
        <v>2100199</v>
      </c>
      <c r="E31" s="12" t="s">
        <v>634</v>
      </c>
      <c r="F31" s="24"/>
      <c r="G31" s="24"/>
      <c r="H31" s="24"/>
    </row>
    <row r="32" spans="1:8" s="49" customFormat="1">
      <c r="A32" s="24"/>
      <c r="B32" s="24"/>
      <c r="C32" s="33"/>
      <c r="D32" s="36"/>
      <c r="E32" s="24"/>
      <c r="F32" s="24"/>
      <c r="G32" s="24"/>
      <c r="H32" s="24"/>
    </row>
    <row r="33" spans="1:8" s="49" customFormat="1">
      <c r="A33" s="24"/>
      <c r="B33" s="24"/>
      <c r="C33" s="33"/>
      <c r="D33" s="36"/>
      <c r="E33" s="24"/>
      <c r="F33" s="24"/>
      <c r="G33" s="24"/>
      <c r="H33" s="24"/>
    </row>
    <row r="34" spans="1:8" s="49" customFormat="1">
      <c r="A34" s="24"/>
      <c r="B34" s="24"/>
      <c r="C34" s="33"/>
      <c r="D34" s="36"/>
      <c r="E34" s="24"/>
      <c r="F34" s="24"/>
      <c r="G34" s="24"/>
      <c r="H34" s="24"/>
    </row>
    <row r="35" spans="1:8" s="49" customFormat="1">
      <c r="A35" s="24"/>
      <c r="B35" s="24"/>
      <c r="C35" s="33"/>
      <c r="D35" s="36"/>
      <c r="E35" s="24"/>
      <c r="F35" s="24"/>
      <c r="G35" s="24"/>
      <c r="H35" s="24"/>
    </row>
    <row r="36" spans="1:8" s="49" customFormat="1">
      <c r="A36" s="24"/>
      <c r="B36" s="24"/>
      <c r="C36" s="33"/>
      <c r="D36" s="36"/>
      <c r="E36" s="24"/>
      <c r="F36" s="24"/>
      <c r="G36" s="24"/>
      <c r="H36" s="24"/>
    </row>
    <row r="37" spans="1:8" s="49" customFormat="1">
      <c r="A37" s="24"/>
      <c r="B37" s="24"/>
      <c r="C37" s="33"/>
      <c r="D37" s="36"/>
      <c r="E37" s="24"/>
      <c r="F37" s="24"/>
      <c r="G37" s="24"/>
      <c r="H37" s="24"/>
    </row>
    <row r="38" spans="1:8" s="49" customFormat="1">
      <c r="A38" s="24"/>
      <c r="B38" s="24"/>
      <c r="C38" s="33"/>
      <c r="D38" s="36"/>
      <c r="E38" s="24"/>
      <c r="F38" s="24"/>
      <c r="G38" s="24"/>
      <c r="H38" s="24"/>
    </row>
    <row r="39" spans="1:8" s="49" customFormat="1">
      <c r="A39" s="24"/>
      <c r="B39" s="24"/>
      <c r="C39" s="33"/>
      <c r="D39" s="36"/>
      <c r="E39" s="24"/>
      <c r="F39" s="24"/>
      <c r="G39" s="24"/>
      <c r="H39" s="24"/>
    </row>
    <row r="40" spans="1:8" s="24" customFormat="1">
      <c r="D40" s="36"/>
    </row>
    <row r="41" spans="1:8" s="24" customFormat="1">
      <c r="D41" s="36"/>
    </row>
    <row r="42" spans="1:8" s="24" customFormat="1">
      <c r="D42" s="36"/>
    </row>
    <row r="43" spans="1:8" s="24" customFormat="1">
      <c r="D43" s="36"/>
    </row>
    <row r="44" spans="1:8" s="24" customFormat="1">
      <c r="D44" s="36"/>
    </row>
    <row r="45" spans="1:8" s="24" customFormat="1">
      <c r="D45" s="36"/>
    </row>
    <row r="46" spans="1:8" s="24" customFormat="1">
      <c r="D46" s="36"/>
    </row>
    <row r="47" spans="1:8" s="24" customFormat="1">
      <c r="D47" s="36"/>
    </row>
    <row r="48" spans="1:8" s="24" customFormat="1">
      <c r="D48" s="36"/>
    </row>
    <row r="49" spans="4:4" s="24" customFormat="1">
      <c r="D49" s="36"/>
    </row>
    <row r="50" spans="4:4" s="24" customFormat="1">
      <c r="D50" s="36"/>
    </row>
    <row r="51" spans="4:4" s="24" customFormat="1">
      <c r="D51" s="36"/>
    </row>
    <row r="52" spans="4:4" s="24" customFormat="1">
      <c r="D52" s="36"/>
    </row>
    <row r="53" spans="4:4" s="24" customFormat="1">
      <c r="D53" s="36"/>
    </row>
    <row r="54" spans="4:4" s="24" customFormat="1">
      <c r="D54" s="36"/>
    </row>
    <row r="55" spans="4:4" s="24" customFormat="1">
      <c r="D55" s="36"/>
    </row>
    <row r="56" spans="4:4" s="24" customFormat="1">
      <c r="D56" s="36"/>
    </row>
    <row r="57" spans="4:4" s="24" customFormat="1">
      <c r="D57" s="36"/>
    </row>
    <row r="58" spans="4:4" s="24" customFormat="1">
      <c r="D58" s="36"/>
    </row>
    <row r="59" spans="4:4" s="24" customFormat="1">
      <c r="D59" s="36"/>
    </row>
    <row r="60" spans="4:4" s="24" customFormat="1">
      <c r="D60" s="36"/>
    </row>
    <row r="61" spans="4:4" s="24" customFormat="1">
      <c r="D61" s="36"/>
    </row>
    <row r="62" spans="4:4" s="24" customFormat="1">
      <c r="D62" s="36"/>
    </row>
    <row r="63" spans="4:4" s="24" customFormat="1">
      <c r="D63" s="36"/>
    </row>
    <row r="64" spans="4:4" s="24" customFormat="1">
      <c r="D64" s="36"/>
    </row>
    <row r="65" spans="4:4" s="24" customFormat="1">
      <c r="D65" s="36"/>
    </row>
    <row r="66" spans="4:4" s="24" customFormat="1">
      <c r="D66" s="36"/>
    </row>
    <row r="67" spans="4:4" s="24" customFormat="1">
      <c r="D67" s="36"/>
    </row>
    <row r="68" spans="4:4" s="24" customFormat="1">
      <c r="D68" s="36"/>
    </row>
    <row r="69" spans="4:4" s="24" customFormat="1">
      <c r="D69" s="36"/>
    </row>
    <row r="70" spans="4:4" s="24" customFormat="1">
      <c r="D70" s="36"/>
    </row>
    <row r="71" spans="4:4" s="24" customFormat="1">
      <c r="D71" s="36"/>
    </row>
  </sheetData>
  <mergeCells count="2">
    <mergeCell ref="A1:F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69" fitToHeight="0" orientation="landscape"/>
  <headerFooter>
    <oddFooter>&amp;C第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E5"/>
  <sheetViews>
    <sheetView workbookViewId="0">
      <selection activeCell="E8" sqref="E8"/>
    </sheetView>
  </sheetViews>
  <sheetFormatPr defaultColWidth="9.25" defaultRowHeight="18.75"/>
  <cols>
    <col min="1" max="1" width="6.75" style="49" customWidth="1"/>
    <col min="2" max="2" width="29.125" style="49" customWidth="1"/>
    <col min="3" max="3" width="16.875" style="51" customWidth="1"/>
    <col min="4" max="4" width="14.375" style="49" customWidth="1"/>
    <col min="5" max="5" width="27.875" style="49" customWidth="1"/>
    <col min="6" max="17" width="9.5" style="49"/>
    <col min="18" max="16384" width="9.25" style="49"/>
  </cols>
  <sheetData>
    <row r="1" spans="1:5" s="48" customFormat="1" ht="54" customHeight="1">
      <c r="A1" s="239" t="s">
        <v>636</v>
      </c>
      <c r="B1" s="239"/>
      <c r="C1" s="241"/>
      <c r="D1" s="239"/>
      <c r="E1" s="239"/>
    </row>
    <row r="2" spans="1:5" ht="30" customHeight="1">
      <c r="A2" s="52" t="s">
        <v>637</v>
      </c>
      <c r="B2" s="53"/>
      <c r="D2" s="265"/>
      <c r="E2" s="265"/>
    </row>
    <row r="3" spans="1:5" ht="42.95" customHeight="1">
      <c r="A3" s="12" t="s">
        <v>318</v>
      </c>
      <c r="B3" s="12" t="s">
        <v>377</v>
      </c>
      <c r="C3" s="39" t="s">
        <v>320</v>
      </c>
      <c r="D3" s="254" t="s">
        <v>77</v>
      </c>
      <c r="E3" s="254" t="s">
        <v>78</v>
      </c>
    </row>
    <row r="4" spans="1:5" ht="42.95" customHeight="1">
      <c r="A4" s="12"/>
      <c r="B4" s="12" t="s">
        <v>378</v>
      </c>
      <c r="C4" s="46">
        <f>SUM(C5:C5)</f>
        <v>275</v>
      </c>
      <c r="D4" s="254"/>
      <c r="E4" s="254"/>
    </row>
    <row r="5" spans="1:5" ht="54" customHeight="1">
      <c r="A5" s="12">
        <v>1</v>
      </c>
      <c r="B5" s="12" t="s">
        <v>638</v>
      </c>
      <c r="C5" s="46">
        <v>275</v>
      </c>
      <c r="D5" s="15">
        <v>2100301</v>
      </c>
      <c r="E5" s="15" t="s">
        <v>639</v>
      </c>
    </row>
  </sheetData>
  <mergeCells count="4">
    <mergeCell ref="A1:E1"/>
    <mergeCell ref="D2:E2"/>
    <mergeCell ref="D3:D4"/>
    <mergeCell ref="E3:E4"/>
  </mergeCells>
  <phoneticPr fontId="34" type="noConversion"/>
  <pageMargins left="0.75138888888888899" right="0.7513888888888889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63"/>
  <sheetViews>
    <sheetView showZeros="0" view="pageBreakPreview" topLeftCell="A55" zoomScaleNormal="100" workbookViewId="0">
      <selection activeCell="C54" sqref="C54"/>
    </sheetView>
  </sheetViews>
  <sheetFormatPr defaultColWidth="9.25" defaultRowHeight="14.25"/>
  <cols>
    <col min="1" max="1" width="5.75" style="115" customWidth="1"/>
    <col min="2" max="2" width="37.125" style="115" customWidth="1"/>
    <col min="3" max="3" width="24.5" style="116" customWidth="1"/>
    <col min="4" max="4" width="12.375" style="115"/>
    <col min="5" max="23" width="9.5" style="115"/>
    <col min="24" max="16384" width="9.25" style="115"/>
  </cols>
  <sheetData>
    <row r="1" spans="1:3" ht="57.95" customHeight="1">
      <c r="A1" s="225" t="s">
        <v>317</v>
      </c>
      <c r="B1" s="225"/>
      <c r="C1" s="225"/>
    </row>
    <row r="2" spans="1:3">
      <c r="A2" s="226" t="s">
        <v>76</v>
      </c>
      <c r="B2" s="226"/>
      <c r="C2" s="226"/>
    </row>
    <row r="3" spans="1:3" ht="45" customHeight="1">
      <c r="A3" s="117" t="s">
        <v>318</v>
      </c>
      <c r="B3" s="117" t="s">
        <v>319</v>
      </c>
      <c r="C3" s="118" t="s">
        <v>320</v>
      </c>
    </row>
    <row r="4" spans="1:3" ht="45" customHeight="1">
      <c r="A4" s="117"/>
      <c r="B4" s="117" t="s">
        <v>321</v>
      </c>
      <c r="C4" s="119">
        <f>C5+C19+C25+C37+C42+C43+C44+C51+C52+C53</f>
        <v>153430</v>
      </c>
    </row>
    <row r="5" spans="1:3" ht="45" customHeight="1">
      <c r="A5" s="120"/>
      <c r="B5" s="117" t="s">
        <v>322</v>
      </c>
      <c r="C5" s="119">
        <f>SUM(C6:C18)</f>
        <v>76023.94</v>
      </c>
    </row>
    <row r="6" spans="1:3" ht="36.950000000000003" customHeight="1">
      <c r="A6" s="120">
        <v>1</v>
      </c>
      <c r="B6" s="120" t="s">
        <v>323</v>
      </c>
      <c r="C6" s="121">
        <f>办公室!C4</f>
        <v>11090.03</v>
      </c>
    </row>
    <row r="7" spans="1:3" ht="36.950000000000003" customHeight="1">
      <c r="A7" s="120">
        <v>2</v>
      </c>
      <c r="B7" s="120" t="s">
        <v>324</v>
      </c>
      <c r="C7" s="121">
        <f>纪委监委!C4</f>
        <v>70</v>
      </c>
    </row>
    <row r="8" spans="1:3" ht="36.950000000000003" customHeight="1">
      <c r="A8" s="120">
        <v>3</v>
      </c>
      <c r="B8" s="120" t="s">
        <v>325</v>
      </c>
      <c r="C8" s="121">
        <f>组织工作局!C4</f>
        <v>940.84</v>
      </c>
    </row>
    <row r="9" spans="1:3" ht="36.950000000000003" customHeight="1">
      <c r="A9" s="120">
        <v>4</v>
      </c>
      <c r="B9" s="120" t="s">
        <v>326</v>
      </c>
      <c r="C9" s="121">
        <f>财政局!C4</f>
        <v>431.80000000000007</v>
      </c>
    </row>
    <row r="10" spans="1:3" ht="36.950000000000003" customHeight="1">
      <c r="A10" s="120">
        <v>5</v>
      </c>
      <c r="B10" s="120" t="s">
        <v>327</v>
      </c>
      <c r="C10" s="121">
        <f>产业发展局!C4</f>
        <v>784.5</v>
      </c>
    </row>
    <row r="11" spans="1:3" ht="36.950000000000003" customHeight="1">
      <c r="A11" s="120">
        <v>6</v>
      </c>
      <c r="B11" s="120" t="s">
        <v>328</v>
      </c>
      <c r="C11" s="121">
        <f>科技创新与人才服务局!C4</f>
        <v>396.55</v>
      </c>
    </row>
    <row r="12" spans="1:3" ht="36.950000000000003" customHeight="1">
      <c r="A12" s="120">
        <v>7</v>
      </c>
      <c r="B12" s="120" t="s">
        <v>329</v>
      </c>
      <c r="C12" s="121">
        <f>社会事务局!C4</f>
        <v>384.3</v>
      </c>
    </row>
    <row r="13" spans="1:3" ht="36.950000000000003" customHeight="1">
      <c r="A13" s="120">
        <v>8</v>
      </c>
      <c r="B13" s="120" t="s">
        <v>330</v>
      </c>
      <c r="C13" s="121">
        <f>经济合作局!C4</f>
        <v>47386</v>
      </c>
    </row>
    <row r="14" spans="1:3" ht="36.950000000000003" customHeight="1">
      <c r="A14" s="120">
        <v>9</v>
      </c>
      <c r="B14" s="120" t="s">
        <v>331</v>
      </c>
      <c r="C14" s="121">
        <f>开发建设局!C4</f>
        <v>12582.1</v>
      </c>
    </row>
    <row r="15" spans="1:3" ht="36.950000000000003" customHeight="1">
      <c r="A15" s="120">
        <v>10</v>
      </c>
      <c r="B15" s="120" t="s">
        <v>332</v>
      </c>
      <c r="C15" s="121">
        <f>高新自然资源与规划分局!C4</f>
        <v>60</v>
      </c>
    </row>
    <row r="16" spans="1:3" ht="36.950000000000003" customHeight="1">
      <c r="A16" s="120">
        <v>11</v>
      </c>
      <c r="B16" s="120" t="s">
        <v>333</v>
      </c>
      <c r="C16" s="121">
        <f>生态环境保护局!C4</f>
        <v>288.39</v>
      </c>
    </row>
    <row r="17" spans="1:3" ht="36.950000000000003" customHeight="1">
      <c r="A17" s="120">
        <v>12</v>
      </c>
      <c r="B17" s="120" t="s">
        <v>334</v>
      </c>
      <c r="C17" s="121">
        <f>科技创新服务中心!C4</f>
        <v>1292.6100000000001</v>
      </c>
    </row>
    <row r="18" spans="1:3" ht="36.950000000000003" customHeight="1">
      <c r="A18" s="120">
        <v>13</v>
      </c>
      <c r="B18" s="120" t="s">
        <v>335</v>
      </c>
      <c r="C18" s="121">
        <f>应急维稳事务中心!C4</f>
        <v>316.82</v>
      </c>
    </row>
    <row r="19" spans="1:3" ht="36.950000000000003" customHeight="1">
      <c r="A19" s="120"/>
      <c r="B19" s="117" t="s">
        <v>336</v>
      </c>
      <c r="C19" s="119">
        <f>SUM(C20:C24)</f>
        <v>12553.520000000002</v>
      </c>
    </row>
    <row r="20" spans="1:3" ht="36.950000000000003" customHeight="1">
      <c r="A20" s="120">
        <v>14</v>
      </c>
      <c r="B20" s="120" t="s">
        <v>337</v>
      </c>
      <c r="C20" s="121">
        <f>园区事务发展中心!C4</f>
        <v>383</v>
      </c>
    </row>
    <row r="21" spans="1:3" ht="36.950000000000003" customHeight="1">
      <c r="A21" s="120">
        <v>15</v>
      </c>
      <c r="B21" s="120" t="s">
        <v>338</v>
      </c>
      <c r="C21" s="121">
        <f>城市管理执法大队!C4</f>
        <v>10125.950000000001</v>
      </c>
    </row>
    <row r="22" spans="1:3" ht="36.950000000000003" customHeight="1">
      <c r="A22" s="120">
        <v>16</v>
      </c>
      <c r="B22" s="120" t="s">
        <v>339</v>
      </c>
      <c r="C22" s="121">
        <f>房屋征收事务中心!C4</f>
        <v>813.27</v>
      </c>
    </row>
    <row r="23" spans="1:3" ht="36.950000000000003" customHeight="1">
      <c r="A23" s="120">
        <v>17</v>
      </c>
      <c r="B23" s="120" t="s">
        <v>340</v>
      </c>
      <c r="C23" s="121">
        <f>建设工程质量安全监督站!C4</f>
        <v>200.95</v>
      </c>
    </row>
    <row r="24" spans="1:3" ht="36.950000000000003" customHeight="1">
      <c r="A24" s="120">
        <v>18</v>
      </c>
      <c r="B24" s="120" t="s">
        <v>341</v>
      </c>
      <c r="C24" s="121">
        <f>衡阳综合保税区管理局!C4</f>
        <v>1030.3499999999999</v>
      </c>
    </row>
    <row r="25" spans="1:3" ht="30" customHeight="1">
      <c r="A25" s="120"/>
      <c r="B25" s="117" t="s">
        <v>342</v>
      </c>
      <c r="C25" s="119">
        <f>SUM(C26:C36)</f>
        <v>19116.39</v>
      </c>
    </row>
    <row r="26" spans="1:3" ht="30" customHeight="1">
      <c r="A26" s="120">
        <v>19</v>
      </c>
      <c r="B26" s="120" t="s">
        <v>343</v>
      </c>
      <c r="C26" s="121">
        <f>教育文化服务中心!C4</f>
        <v>1571.42</v>
      </c>
    </row>
    <row r="27" spans="1:3" ht="30" customHeight="1">
      <c r="A27" s="120">
        <v>20</v>
      </c>
      <c r="B27" s="120" t="s">
        <v>344</v>
      </c>
      <c r="C27" s="121">
        <f>华新小学!C4</f>
        <v>1173.0500000000002</v>
      </c>
    </row>
    <row r="28" spans="1:3" ht="30" customHeight="1">
      <c r="A28" s="120">
        <v>21</v>
      </c>
      <c r="B28" s="120" t="s">
        <v>345</v>
      </c>
      <c r="C28" s="121">
        <f>祝融小学!C4</f>
        <v>2551.2200000000003</v>
      </c>
    </row>
    <row r="29" spans="1:3" ht="30" customHeight="1">
      <c r="A29" s="120">
        <v>22</v>
      </c>
      <c r="B29" s="120" t="s">
        <v>346</v>
      </c>
      <c r="C29" s="121">
        <f>蒸水小学!C4</f>
        <v>2150.88</v>
      </c>
    </row>
    <row r="30" spans="1:3" ht="30" customHeight="1">
      <c r="A30" s="120">
        <v>23</v>
      </c>
      <c r="B30" s="120" t="s">
        <v>347</v>
      </c>
      <c r="C30" s="121">
        <f>衡州小学!C4</f>
        <v>2344.7900000000004</v>
      </c>
    </row>
    <row r="31" spans="1:3" ht="30" customHeight="1">
      <c r="A31" s="120">
        <v>24</v>
      </c>
      <c r="B31" s="120" t="s">
        <v>348</v>
      </c>
      <c r="C31" s="121">
        <f>柘里渡小学!C4</f>
        <v>1814.59</v>
      </c>
    </row>
    <row r="32" spans="1:3" ht="30" customHeight="1">
      <c r="A32" s="120">
        <v>25</v>
      </c>
      <c r="B32" s="120" t="s">
        <v>349</v>
      </c>
      <c r="C32" s="121">
        <f>二塘小学!C4</f>
        <v>703.36000000000013</v>
      </c>
    </row>
    <row r="33" spans="1:3" ht="30" customHeight="1">
      <c r="A33" s="120">
        <v>26</v>
      </c>
      <c r="B33" s="120" t="s">
        <v>350</v>
      </c>
      <c r="C33" s="121">
        <f>长胜小学!C4</f>
        <v>284.56</v>
      </c>
    </row>
    <row r="34" spans="1:3" ht="30" customHeight="1">
      <c r="A34" s="120">
        <v>27</v>
      </c>
      <c r="B34" s="120" t="s">
        <v>351</v>
      </c>
      <c r="C34" s="121">
        <f>高新成章实验中学!C4</f>
        <v>1554.3999999999999</v>
      </c>
    </row>
    <row r="35" spans="1:3" ht="30" customHeight="1">
      <c r="A35" s="120">
        <v>28</v>
      </c>
      <c r="B35" s="120" t="s">
        <v>352</v>
      </c>
      <c r="C35" s="121">
        <f>新民中学!C4</f>
        <v>4341.0200000000004</v>
      </c>
    </row>
    <row r="36" spans="1:3" ht="30" customHeight="1">
      <c r="A36" s="120">
        <v>29</v>
      </c>
      <c r="B36" s="120" t="s">
        <v>353</v>
      </c>
      <c r="C36" s="121">
        <f>衡州幼儿园!C4</f>
        <v>627.09999999999991</v>
      </c>
    </row>
    <row r="37" spans="1:3" ht="30" customHeight="1">
      <c r="A37" s="120"/>
      <c r="B37" s="117" t="s">
        <v>354</v>
      </c>
      <c r="C37" s="119">
        <f>C38+C39+C40+C41</f>
        <v>10812.030000000002</v>
      </c>
    </row>
    <row r="38" spans="1:3" ht="30" customHeight="1">
      <c r="A38" s="120">
        <v>30</v>
      </c>
      <c r="B38" s="120" t="s">
        <v>355</v>
      </c>
      <c r="C38" s="121">
        <f>华兴街道!C4</f>
        <v>4035.3700000000003</v>
      </c>
    </row>
    <row r="39" spans="1:3" ht="30" customHeight="1">
      <c r="A39" s="120">
        <v>31</v>
      </c>
      <c r="B39" s="120" t="s">
        <v>356</v>
      </c>
      <c r="C39" s="121">
        <f>高岭办事处!C4</f>
        <v>2754.9300000000003</v>
      </c>
    </row>
    <row r="40" spans="1:3" ht="30" customHeight="1">
      <c r="A40" s="120">
        <v>32</v>
      </c>
      <c r="B40" s="120" t="s">
        <v>357</v>
      </c>
      <c r="C40" s="121">
        <f>蒸水办事处!C4</f>
        <v>3007.71</v>
      </c>
    </row>
    <row r="41" spans="1:3" ht="30" customHeight="1">
      <c r="A41" s="120">
        <v>33</v>
      </c>
      <c r="B41" s="120" t="s">
        <v>358</v>
      </c>
      <c r="C41" s="121">
        <f>金龙坪街道!C4</f>
        <v>1014.0200000000001</v>
      </c>
    </row>
    <row r="42" spans="1:3" ht="30" customHeight="1">
      <c r="A42" s="120">
        <v>34</v>
      </c>
      <c r="B42" s="117" t="s">
        <v>359</v>
      </c>
      <c r="C42" s="122">
        <f>民社专户!C4</f>
        <v>4270.8500000000004</v>
      </c>
    </row>
    <row r="43" spans="1:3" ht="30" customHeight="1">
      <c r="A43" s="120">
        <v>35</v>
      </c>
      <c r="B43" s="117" t="s">
        <v>360</v>
      </c>
      <c r="C43" s="117">
        <f>华新医院!C4</f>
        <v>275</v>
      </c>
    </row>
    <row r="44" spans="1:3" ht="30" customHeight="1">
      <c r="A44" s="120"/>
      <c r="B44" s="117" t="s">
        <v>361</v>
      </c>
      <c r="C44" s="119">
        <f>SUM(C45:C50)</f>
        <v>2675</v>
      </c>
    </row>
    <row r="45" spans="1:3" ht="30" customHeight="1">
      <c r="A45" s="120">
        <v>36</v>
      </c>
      <c r="B45" s="120" t="s">
        <v>362</v>
      </c>
      <c r="C45" s="121">
        <f>非本级预算单位!C5+35</f>
        <v>275</v>
      </c>
    </row>
    <row r="46" spans="1:3" ht="30" customHeight="1">
      <c r="A46" s="120">
        <v>37</v>
      </c>
      <c r="B46" s="120" t="s">
        <v>363</v>
      </c>
      <c r="C46" s="121">
        <f>非本级预算单位!C7</f>
        <v>1000</v>
      </c>
    </row>
    <row r="47" spans="1:3" ht="30" customHeight="1">
      <c r="A47" s="120">
        <v>38</v>
      </c>
      <c r="B47" s="120" t="s">
        <v>364</v>
      </c>
      <c r="C47" s="121">
        <f>非本级预算单位!C8</f>
        <v>210</v>
      </c>
    </row>
    <row r="48" spans="1:3" ht="30" customHeight="1">
      <c r="A48" s="120">
        <v>39</v>
      </c>
      <c r="B48" s="120" t="s">
        <v>365</v>
      </c>
      <c r="C48" s="121">
        <f>非本级预算单位!C9</f>
        <v>1100</v>
      </c>
    </row>
    <row r="49" spans="1:3" ht="30" customHeight="1">
      <c r="A49" s="120">
        <v>40</v>
      </c>
      <c r="B49" s="120" t="s">
        <v>366</v>
      </c>
      <c r="C49" s="121">
        <f>非本级预算单位!C10</f>
        <v>40</v>
      </c>
    </row>
    <row r="50" spans="1:3" ht="30" customHeight="1">
      <c r="A50" s="120">
        <v>41</v>
      </c>
      <c r="B50" s="120" t="s">
        <v>367</v>
      </c>
      <c r="C50" s="121">
        <f>非本级预算单位!C11</f>
        <v>50</v>
      </c>
    </row>
    <row r="51" spans="1:3" ht="30" customHeight="1">
      <c r="A51" s="120"/>
      <c r="B51" s="117" t="s">
        <v>368</v>
      </c>
      <c r="C51" s="122">
        <f>财政预留资金!D4</f>
        <v>18373.270000000004</v>
      </c>
    </row>
    <row r="52" spans="1:3" ht="30" customHeight="1">
      <c r="A52" s="120"/>
      <c r="B52" s="117" t="s">
        <v>282</v>
      </c>
      <c r="C52" s="119">
        <v>4000</v>
      </c>
    </row>
    <row r="53" spans="1:3" ht="30" customHeight="1">
      <c r="A53" s="120"/>
      <c r="B53" s="117" t="s">
        <v>369</v>
      </c>
      <c r="C53" s="119">
        <f>5234+96</f>
        <v>5330</v>
      </c>
    </row>
    <row r="54" spans="1:3" ht="69.95" customHeight="1">
      <c r="A54" s="120"/>
      <c r="B54" s="117" t="s">
        <v>370</v>
      </c>
      <c r="C54" s="122">
        <f>SUM(C55:C60)</f>
        <v>414923</v>
      </c>
    </row>
    <row r="55" spans="1:3" ht="69.95" customHeight="1">
      <c r="A55" s="120">
        <v>1</v>
      </c>
      <c r="B55" s="120" t="s">
        <v>371</v>
      </c>
      <c r="C55" s="123">
        <v>5200</v>
      </c>
    </row>
    <row r="56" spans="1:3" ht="69.95" customHeight="1">
      <c r="A56" s="120">
        <v>2</v>
      </c>
      <c r="B56" s="120" t="s">
        <v>359</v>
      </c>
      <c r="C56" s="123">
        <v>800</v>
      </c>
    </row>
    <row r="57" spans="1:3" ht="69.95" customHeight="1">
      <c r="A57" s="120">
        <v>3</v>
      </c>
      <c r="B57" s="120" t="s">
        <v>339</v>
      </c>
      <c r="C57" s="123">
        <v>6800</v>
      </c>
    </row>
    <row r="58" spans="1:3" ht="69.95" customHeight="1">
      <c r="A58" s="120">
        <v>4</v>
      </c>
      <c r="B58" s="120" t="s">
        <v>372</v>
      </c>
      <c r="C58" s="123">
        <v>400000</v>
      </c>
    </row>
    <row r="59" spans="1:3" ht="69.95" customHeight="1">
      <c r="A59" s="120">
        <v>5</v>
      </c>
      <c r="B59" s="120" t="s">
        <v>373</v>
      </c>
      <c r="C59" s="123">
        <v>2000</v>
      </c>
    </row>
    <row r="60" spans="1:3" ht="69.95" customHeight="1">
      <c r="A60" s="120">
        <v>6</v>
      </c>
      <c r="B60" s="120" t="s">
        <v>369</v>
      </c>
      <c r="C60" s="121">
        <v>123</v>
      </c>
    </row>
    <row r="61" spans="1:3" ht="69.95" customHeight="1">
      <c r="A61" s="120"/>
      <c r="B61" s="117" t="s">
        <v>374</v>
      </c>
      <c r="C61" s="119">
        <f>SUM(C62:C63)</f>
        <v>1021.24</v>
      </c>
    </row>
    <row r="62" spans="1:3" ht="69.95" customHeight="1">
      <c r="A62" s="120">
        <v>1</v>
      </c>
      <c r="B62" s="120" t="s">
        <v>351</v>
      </c>
      <c r="C62" s="123">
        <v>155.80000000000001</v>
      </c>
    </row>
    <row r="63" spans="1:3" ht="69.95" customHeight="1">
      <c r="A63" s="120">
        <v>2</v>
      </c>
      <c r="B63" s="120" t="s">
        <v>352</v>
      </c>
      <c r="C63" s="123">
        <v>865.44</v>
      </c>
    </row>
  </sheetData>
  <mergeCells count="2">
    <mergeCell ref="A1:C1"/>
    <mergeCell ref="A2:C2"/>
  </mergeCells>
  <phoneticPr fontId="34" type="noConversion"/>
  <pageMargins left="0.75138888888888899" right="0.75138888888888899" top="0.59027777777777801" bottom="0.66874999999999996" header="0.5" footer="0.5"/>
  <pageSetup paperSize="9" fitToHeight="0" orientation="portrait" r:id="rId1"/>
  <headerFooter>
    <oddFooter>&amp;C第 &amp;P 页，共 &amp;N 页</oddFooter>
  </headerFooter>
  <rowBreaks count="3" manualBreakCount="3">
    <brk id="24" max="16383" man="1"/>
    <brk id="44" max="16383" man="1"/>
    <brk id="53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E11"/>
  <sheetViews>
    <sheetView zoomScale="80" zoomScaleNormal="80" workbookViewId="0">
      <pane xSplit="2" ySplit="4" topLeftCell="C8" activePane="bottomRight" state="frozen"/>
      <selection pane="topRight"/>
      <selection pane="bottomLeft"/>
      <selection pane="bottomRight" activeCell="E8" sqref="E8"/>
    </sheetView>
  </sheetViews>
  <sheetFormatPr defaultColWidth="9.25" defaultRowHeight="18.75"/>
  <cols>
    <col min="1" max="1" width="6.75" style="49" customWidth="1"/>
    <col min="2" max="2" width="29.125" style="49" customWidth="1"/>
    <col min="3" max="3" width="16.875" style="51" customWidth="1"/>
    <col min="4" max="4" width="15" style="49" customWidth="1"/>
    <col min="5" max="5" width="27.875" style="49" customWidth="1"/>
    <col min="6" max="17" width="9.5" style="49"/>
    <col min="18" max="16384" width="9.25" style="49"/>
  </cols>
  <sheetData>
    <row r="1" spans="1:5" s="48" customFormat="1" ht="54" customHeight="1">
      <c r="A1" s="239" t="s">
        <v>636</v>
      </c>
      <c r="B1" s="239"/>
      <c r="C1" s="241"/>
      <c r="D1" s="239"/>
      <c r="E1" s="239"/>
    </row>
    <row r="2" spans="1:5" ht="30" customHeight="1">
      <c r="A2" s="52" t="s">
        <v>640</v>
      </c>
      <c r="B2" s="53"/>
      <c r="D2" s="265"/>
      <c r="E2" s="265"/>
    </row>
    <row r="3" spans="1:5" ht="42.95" customHeight="1">
      <c r="A3" s="12" t="s">
        <v>318</v>
      </c>
      <c r="B3" s="12" t="s">
        <v>377</v>
      </c>
      <c r="C3" s="39" t="s">
        <v>320</v>
      </c>
      <c r="D3" s="254" t="s">
        <v>77</v>
      </c>
      <c r="E3" s="254" t="s">
        <v>78</v>
      </c>
    </row>
    <row r="4" spans="1:5" ht="42.95" customHeight="1">
      <c r="A4" s="12"/>
      <c r="B4" s="12" t="s">
        <v>378</v>
      </c>
      <c r="C4" s="46">
        <f>SUM(C5:C11)</f>
        <v>2675</v>
      </c>
      <c r="D4" s="254"/>
      <c r="E4" s="254"/>
    </row>
    <row r="5" spans="1:5" ht="207.95" customHeight="1">
      <c r="A5" s="257">
        <v>1</v>
      </c>
      <c r="B5" s="257" t="s">
        <v>362</v>
      </c>
      <c r="C5" s="39">
        <v>240</v>
      </c>
      <c r="D5" s="12">
        <v>2013899</v>
      </c>
      <c r="E5" s="12" t="s">
        <v>641</v>
      </c>
    </row>
    <row r="6" spans="1:5" ht="54.95" customHeight="1">
      <c r="A6" s="258"/>
      <c r="B6" s="258"/>
      <c r="C6" s="39">
        <v>35</v>
      </c>
      <c r="D6" s="15">
        <v>2060199</v>
      </c>
      <c r="E6" s="15" t="s">
        <v>444</v>
      </c>
    </row>
    <row r="7" spans="1:5" ht="177" customHeight="1">
      <c r="A7" s="12">
        <v>2</v>
      </c>
      <c r="B7" s="12" t="s">
        <v>363</v>
      </c>
      <c r="C7" s="39">
        <v>1000</v>
      </c>
      <c r="D7" s="12">
        <v>2040299</v>
      </c>
      <c r="E7" s="12" t="s">
        <v>642</v>
      </c>
    </row>
    <row r="8" spans="1:5" ht="192.95" customHeight="1">
      <c r="A8" s="12">
        <v>3</v>
      </c>
      <c r="B8" s="12" t="s">
        <v>364</v>
      </c>
      <c r="C8" s="39">
        <v>210</v>
      </c>
      <c r="D8" s="12">
        <v>2240299</v>
      </c>
      <c r="E8" s="12" t="s">
        <v>643</v>
      </c>
    </row>
    <row r="9" spans="1:5" ht="93.95" customHeight="1">
      <c r="A9" s="12">
        <v>4</v>
      </c>
      <c r="B9" s="12" t="s">
        <v>365</v>
      </c>
      <c r="C9" s="39">
        <v>1100</v>
      </c>
      <c r="D9" s="12">
        <v>2010799</v>
      </c>
      <c r="E9" s="12" t="s">
        <v>644</v>
      </c>
    </row>
    <row r="10" spans="1:5" s="50" customFormat="1" ht="56.1" customHeight="1">
      <c r="A10" s="12">
        <v>5</v>
      </c>
      <c r="B10" s="12" t="s">
        <v>366</v>
      </c>
      <c r="C10" s="39">
        <v>40</v>
      </c>
      <c r="D10" s="15">
        <v>2040499</v>
      </c>
      <c r="E10" s="15" t="s">
        <v>645</v>
      </c>
    </row>
    <row r="11" spans="1:5" ht="56.1" customHeight="1">
      <c r="A11" s="12">
        <v>6</v>
      </c>
      <c r="B11" s="41" t="s">
        <v>367</v>
      </c>
      <c r="C11" s="39">
        <v>50</v>
      </c>
      <c r="D11" s="41">
        <v>2010999</v>
      </c>
      <c r="E11" s="41" t="s">
        <v>646</v>
      </c>
    </row>
  </sheetData>
  <mergeCells count="6">
    <mergeCell ref="A1:E1"/>
    <mergeCell ref="D2:E2"/>
    <mergeCell ref="A5:A6"/>
    <mergeCell ref="B5:B6"/>
    <mergeCell ref="D3:D4"/>
    <mergeCell ref="E3:E4"/>
  </mergeCells>
  <phoneticPr fontId="34" type="noConversion"/>
  <pageMargins left="0.75138888888888899" right="0.75138888888888899" top="1" bottom="1" header="0.5" footer="0.5"/>
  <pageSetup paperSize="9" scale="66" fitToHeight="0" orientation="landscape"/>
  <headerFooter>
    <oddFooter>&amp;C第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FB67"/>
  <sheetViews>
    <sheetView tabSelected="1" view="pageBreakPreview" zoomScale="80" zoomScaleNormal="70" workbookViewId="0">
      <pane xSplit="3" ySplit="4" topLeftCell="D5" activePane="bottomRight" state="frozen"/>
      <selection pane="topRight"/>
      <selection pane="bottomLeft"/>
      <selection pane="bottomRight" activeCell="F16" sqref="F16"/>
    </sheetView>
  </sheetViews>
  <sheetFormatPr defaultColWidth="9" defaultRowHeight="18.75"/>
  <cols>
    <col min="1" max="1" width="7.5" style="30" customWidth="1"/>
    <col min="2" max="2" width="13.75" style="31" customWidth="1"/>
    <col min="3" max="3" width="33" style="32" customWidth="1"/>
    <col min="4" max="4" width="17.625" style="33" customWidth="1"/>
    <col min="5" max="5" width="15.875" style="32" customWidth="1"/>
    <col min="6" max="6" width="26" style="32" customWidth="1"/>
    <col min="7" max="7" width="10.5" style="29"/>
    <col min="8" max="9" width="9" style="29"/>
    <col min="10" max="10" width="10.5" style="29"/>
    <col min="11" max="16379" width="9" style="29"/>
    <col min="16381" max="16384" width="9" style="29"/>
  </cols>
  <sheetData>
    <row r="1" spans="1:6" s="22" customFormat="1" ht="46.5">
      <c r="A1" s="239" t="s">
        <v>636</v>
      </c>
      <c r="B1" s="240"/>
      <c r="C1" s="239"/>
      <c r="D1" s="266"/>
      <c r="E1" s="239"/>
      <c r="F1" s="239"/>
    </row>
    <row r="2" spans="1:6" s="9" customFormat="1">
      <c r="A2" s="35" t="s">
        <v>647</v>
      </c>
      <c r="B2" s="36"/>
      <c r="C2" s="24"/>
      <c r="D2" s="33"/>
      <c r="E2" s="267" t="s">
        <v>76</v>
      </c>
      <c r="F2" s="267"/>
    </row>
    <row r="3" spans="1:6" s="9" customFormat="1">
      <c r="A3" s="15" t="s">
        <v>318</v>
      </c>
      <c r="B3" s="268" t="s">
        <v>377</v>
      </c>
      <c r="C3" s="269"/>
      <c r="D3" s="39" t="s">
        <v>320</v>
      </c>
      <c r="E3" s="15" t="s">
        <v>77</v>
      </c>
      <c r="F3" s="15" t="s">
        <v>78</v>
      </c>
    </row>
    <row r="4" spans="1:6" s="9" customFormat="1">
      <c r="A4" s="238" t="s">
        <v>378</v>
      </c>
      <c r="B4" s="238"/>
      <c r="C4" s="238"/>
      <c r="D4" s="40">
        <f>SUM(D5:D67)</f>
        <v>18373.270000000004</v>
      </c>
      <c r="E4" s="15"/>
      <c r="F4" s="15"/>
    </row>
    <row r="5" spans="1:6" s="23" customFormat="1">
      <c r="A5" s="41">
        <v>1</v>
      </c>
      <c r="B5" s="238" t="s">
        <v>648</v>
      </c>
      <c r="C5" s="238" t="s">
        <v>649</v>
      </c>
      <c r="D5" s="40">
        <f>2181.58+361.37+172.41-21.56+517.02-65-0.03+28.11+63.26-66.25+53.93-14.98-27.59-258.39-129.18-66.09</f>
        <v>2728.6099999999997</v>
      </c>
      <c r="E5" s="12">
        <v>2010301</v>
      </c>
      <c r="F5" s="12" t="s">
        <v>380</v>
      </c>
    </row>
    <row r="6" spans="1:6" s="24" customFormat="1">
      <c r="A6" s="41">
        <v>2</v>
      </c>
      <c r="B6" s="238"/>
      <c r="C6" s="238"/>
      <c r="D6" s="13">
        <f>1000+369.63-361.37-11.99-0.12+0.4-53.93</f>
        <v>942.62000000000012</v>
      </c>
      <c r="E6" s="41">
        <v>2050202</v>
      </c>
      <c r="F6" s="15" t="s">
        <v>523</v>
      </c>
    </row>
    <row r="7" spans="1:6" s="24" customFormat="1" ht="37.5">
      <c r="A7" s="41">
        <v>3</v>
      </c>
      <c r="B7" s="238"/>
      <c r="C7" s="238"/>
      <c r="D7" s="13">
        <v>258.39</v>
      </c>
      <c r="E7" s="41">
        <v>2080505</v>
      </c>
      <c r="F7" s="15" t="s">
        <v>381</v>
      </c>
    </row>
    <row r="8" spans="1:6" s="24" customFormat="1" ht="37.5">
      <c r="A8" s="41">
        <v>4</v>
      </c>
      <c r="B8" s="238"/>
      <c r="C8" s="238"/>
      <c r="D8" s="13">
        <v>129.18</v>
      </c>
      <c r="E8" s="41">
        <v>2080506</v>
      </c>
      <c r="F8" s="15" t="s">
        <v>382</v>
      </c>
    </row>
    <row r="9" spans="1:6" s="24" customFormat="1">
      <c r="A9" s="41">
        <v>5</v>
      </c>
      <c r="B9" s="238"/>
      <c r="C9" s="238"/>
      <c r="D9" s="13">
        <v>66.09</v>
      </c>
      <c r="E9" s="41">
        <v>2101102</v>
      </c>
      <c r="F9" s="15" t="s">
        <v>383</v>
      </c>
    </row>
    <row r="10" spans="1:6" s="24" customFormat="1">
      <c r="A10" s="41">
        <v>6</v>
      </c>
      <c r="B10" s="238"/>
      <c r="C10" s="238"/>
      <c r="D10" s="13">
        <v>4.8</v>
      </c>
      <c r="E10" s="41">
        <v>2050201</v>
      </c>
      <c r="F10" s="15" t="s">
        <v>527</v>
      </c>
    </row>
    <row r="11" spans="1:6" s="24" customFormat="1">
      <c r="A11" s="41">
        <v>7</v>
      </c>
      <c r="B11" s="238"/>
      <c r="C11" s="238"/>
      <c r="D11" s="13">
        <v>6.4</v>
      </c>
      <c r="E11" s="41">
        <v>2050203</v>
      </c>
      <c r="F11" s="15" t="s">
        <v>562</v>
      </c>
    </row>
    <row r="12" spans="1:6" s="24" customFormat="1">
      <c r="A12" s="41">
        <v>8</v>
      </c>
      <c r="B12" s="238"/>
      <c r="C12" s="238"/>
      <c r="D12" s="13">
        <f>232.8+14.98</f>
        <v>247.78</v>
      </c>
      <c r="E12" s="41">
        <v>2050204</v>
      </c>
      <c r="F12" s="15" t="s">
        <v>531</v>
      </c>
    </row>
    <row r="13" spans="1:6" s="24" customFormat="1" ht="37.5">
      <c r="A13" s="41">
        <v>9</v>
      </c>
      <c r="B13" s="238"/>
      <c r="C13" s="238"/>
      <c r="D13" s="13">
        <f>80+58.57+9.47+121.85+111.53+94.52+318.17+6.68+27.59</f>
        <v>828.37999999999988</v>
      </c>
      <c r="E13" s="15">
        <v>2080208</v>
      </c>
      <c r="F13" s="15" t="s">
        <v>441</v>
      </c>
    </row>
    <row r="14" spans="1:6" s="9" customFormat="1">
      <c r="A14" s="41">
        <v>10</v>
      </c>
      <c r="B14" s="238"/>
      <c r="C14" s="15" t="s">
        <v>650</v>
      </c>
      <c r="D14" s="40">
        <v>1000</v>
      </c>
      <c r="E14" s="15">
        <v>2100409</v>
      </c>
      <c r="F14" s="15" t="s">
        <v>651</v>
      </c>
    </row>
    <row r="15" spans="1:6" s="25" customFormat="1">
      <c r="A15" s="41">
        <v>11</v>
      </c>
      <c r="B15" s="238"/>
      <c r="C15" s="15" t="s">
        <v>652</v>
      </c>
      <c r="D15" s="40">
        <v>600</v>
      </c>
      <c r="E15" s="41">
        <v>2070199</v>
      </c>
      <c r="F15" s="15" t="s">
        <v>506</v>
      </c>
    </row>
    <row r="16" spans="1:6" s="9" customFormat="1">
      <c r="A16" s="41">
        <v>12</v>
      </c>
      <c r="B16" s="238" t="s">
        <v>323</v>
      </c>
      <c r="C16" s="41" t="s">
        <v>399</v>
      </c>
      <c r="D16" s="13">
        <v>40</v>
      </c>
      <c r="E16" s="15">
        <v>2010302</v>
      </c>
      <c r="F16" s="15" t="s">
        <v>389</v>
      </c>
    </row>
    <row r="17" spans="1:16379" s="7" customFormat="1" ht="37.5">
      <c r="A17" s="41">
        <v>13</v>
      </c>
      <c r="B17" s="238"/>
      <c r="C17" s="42" t="s">
        <v>653</v>
      </c>
      <c r="D17" s="40">
        <v>500</v>
      </c>
      <c r="E17" s="12">
        <v>2120199</v>
      </c>
      <c r="F17" s="12" t="s">
        <v>390</v>
      </c>
      <c r="G17" s="43"/>
    </row>
    <row r="18" spans="1:16379" s="9" customFormat="1">
      <c r="A18" s="41">
        <v>14</v>
      </c>
      <c r="B18" s="10" t="s">
        <v>654</v>
      </c>
      <c r="C18" s="15" t="s">
        <v>655</v>
      </c>
      <c r="D18" s="39">
        <v>40</v>
      </c>
      <c r="E18" s="12">
        <v>2011199</v>
      </c>
      <c r="F18" s="12" t="s">
        <v>403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  <c r="AJN18" s="29"/>
      <c r="AJO18" s="29"/>
      <c r="AJP18" s="29"/>
      <c r="AJQ18" s="29"/>
      <c r="AJR18" s="29"/>
      <c r="AJS18" s="29"/>
      <c r="AJT18" s="29"/>
      <c r="AJU18" s="29"/>
      <c r="AJV18" s="29"/>
      <c r="AJW18" s="29"/>
      <c r="AJX18" s="29"/>
      <c r="AJY18" s="29"/>
      <c r="AJZ18" s="29"/>
      <c r="AKA18" s="29"/>
      <c r="AKB18" s="29"/>
      <c r="AKC18" s="29"/>
      <c r="AKD18" s="29"/>
      <c r="AKE18" s="29"/>
      <c r="AKF18" s="29"/>
      <c r="AKG18" s="29"/>
      <c r="AKH18" s="29"/>
      <c r="AKI18" s="29"/>
      <c r="AKJ18" s="29"/>
      <c r="AKK18" s="29"/>
      <c r="AKL18" s="29"/>
      <c r="AKM18" s="29"/>
      <c r="AKN18" s="29"/>
      <c r="AKO18" s="29"/>
      <c r="AKP18" s="29"/>
      <c r="AKQ18" s="29"/>
      <c r="AKR18" s="29"/>
      <c r="AKS18" s="29"/>
      <c r="AKT18" s="29"/>
      <c r="AKU18" s="29"/>
      <c r="AKV18" s="29"/>
      <c r="AKW18" s="29"/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29"/>
      <c r="AMC18" s="29"/>
      <c r="AMD18" s="29"/>
      <c r="AME18" s="29"/>
      <c r="AMF18" s="29"/>
      <c r="AMG18" s="29"/>
      <c r="AMH18" s="29"/>
      <c r="AMI18" s="29"/>
      <c r="AMJ18" s="29"/>
      <c r="AMK18" s="29"/>
      <c r="AML18" s="29"/>
      <c r="AMM18" s="29"/>
      <c r="AMN18" s="29"/>
      <c r="AMO18" s="29"/>
      <c r="AMP18" s="29"/>
      <c r="AMQ18" s="29"/>
      <c r="AMR18" s="29"/>
      <c r="AMS18" s="29"/>
      <c r="AMT18" s="29"/>
      <c r="AMU18" s="29"/>
      <c r="AMV18" s="29"/>
      <c r="AMW18" s="29"/>
      <c r="AMX18" s="29"/>
      <c r="AMY18" s="29"/>
      <c r="AMZ18" s="29"/>
      <c r="ANA18" s="29"/>
      <c r="ANB18" s="29"/>
      <c r="ANC18" s="29"/>
      <c r="AND18" s="29"/>
      <c r="ANE18" s="29"/>
      <c r="ANF18" s="29"/>
      <c r="ANG18" s="29"/>
      <c r="ANH18" s="29"/>
      <c r="ANI18" s="29"/>
      <c r="ANJ18" s="29"/>
      <c r="ANK18" s="29"/>
      <c r="ANL18" s="29"/>
      <c r="ANM18" s="29"/>
      <c r="ANN18" s="29"/>
      <c r="ANO18" s="29"/>
      <c r="ANP18" s="29"/>
      <c r="ANQ18" s="29"/>
      <c r="ANR18" s="29"/>
      <c r="ANS18" s="29"/>
      <c r="ANT18" s="29"/>
      <c r="ANU18" s="29"/>
      <c r="ANV18" s="29"/>
      <c r="ANW18" s="29"/>
      <c r="ANX18" s="29"/>
      <c r="ANY18" s="29"/>
      <c r="ANZ18" s="29"/>
      <c r="AOA18" s="29"/>
      <c r="AOB18" s="29"/>
      <c r="AOC18" s="29"/>
      <c r="AOD18" s="29"/>
      <c r="AOE18" s="29"/>
      <c r="AOF18" s="29"/>
      <c r="AOG18" s="29"/>
      <c r="AOH18" s="29"/>
      <c r="AOI18" s="29"/>
      <c r="AOJ18" s="29"/>
      <c r="AOK18" s="29"/>
      <c r="AOL18" s="29"/>
      <c r="AOM18" s="29"/>
      <c r="AON18" s="29"/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29"/>
      <c r="APT18" s="29"/>
      <c r="APU18" s="29"/>
      <c r="APV18" s="29"/>
      <c r="APW18" s="29"/>
      <c r="APX18" s="29"/>
      <c r="APY18" s="29"/>
      <c r="APZ18" s="29"/>
      <c r="AQA18" s="29"/>
      <c r="AQB18" s="29"/>
      <c r="AQC18" s="29"/>
      <c r="AQD18" s="29"/>
      <c r="AQE18" s="29"/>
      <c r="AQF18" s="29"/>
      <c r="AQG18" s="29"/>
      <c r="AQH18" s="29"/>
      <c r="AQI18" s="29"/>
      <c r="AQJ18" s="29"/>
      <c r="AQK18" s="29"/>
      <c r="AQL18" s="29"/>
      <c r="AQM18" s="29"/>
      <c r="AQN18" s="29"/>
      <c r="AQO18" s="29"/>
      <c r="AQP18" s="29"/>
      <c r="AQQ18" s="29"/>
      <c r="AQR18" s="29"/>
      <c r="AQS18" s="29"/>
      <c r="AQT18" s="29"/>
      <c r="AQU18" s="29"/>
      <c r="AQV18" s="29"/>
      <c r="AQW18" s="29"/>
      <c r="AQX18" s="29"/>
      <c r="AQY18" s="29"/>
      <c r="AQZ18" s="29"/>
      <c r="ARA18" s="29"/>
      <c r="ARB18" s="29"/>
      <c r="ARC18" s="29"/>
      <c r="ARD18" s="29"/>
      <c r="ARE18" s="29"/>
      <c r="ARF18" s="29"/>
      <c r="ARG18" s="29"/>
      <c r="ARH18" s="29"/>
      <c r="ARI18" s="29"/>
      <c r="ARJ18" s="29"/>
      <c r="ARK18" s="29"/>
      <c r="ARL18" s="29"/>
      <c r="ARM18" s="29"/>
      <c r="ARN18" s="29"/>
      <c r="ARO18" s="29"/>
      <c r="ARP18" s="29"/>
      <c r="ARQ18" s="29"/>
      <c r="ARR18" s="29"/>
      <c r="ARS18" s="29"/>
      <c r="ART18" s="29"/>
      <c r="ARU18" s="29"/>
      <c r="ARV18" s="29"/>
      <c r="ARW18" s="29"/>
      <c r="ARX18" s="29"/>
      <c r="ARY18" s="29"/>
      <c r="ARZ18" s="29"/>
      <c r="ASA18" s="29"/>
      <c r="ASB18" s="29"/>
      <c r="ASC18" s="29"/>
      <c r="ASD18" s="29"/>
      <c r="ASE18" s="29"/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29"/>
      <c r="ATK18" s="29"/>
      <c r="ATL18" s="29"/>
      <c r="ATM18" s="29"/>
      <c r="ATN18" s="29"/>
      <c r="ATO18" s="29"/>
      <c r="ATP18" s="29"/>
      <c r="ATQ18" s="29"/>
      <c r="ATR18" s="29"/>
      <c r="ATS18" s="29"/>
      <c r="ATT18" s="29"/>
      <c r="ATU18" s="29"/>
      <c r="ATV18" s="29"/>
      <c r="ATW18" s="29"/>
      <c r="ATX18" s="29"/>
      <c r="ATY18" s="29"/>
      <c r="ATZ18" s="29"/>
      <c r="AUA18" s="29"/>
      <c r="AUB18" s="29"/>
      <c r="AUC18" s="29"/>
      <c r="AUD18" s="29"/>
      <c r="AUE18" s="29"/>
      <c r="AUF18" s="29"/>
      <c r="AUG18" s="29"/>
      <c r="AUH18" s="29"/>
      <c r="AUI18" s="29"/>
      <c r="AUJ18" s="29"/>
      <c r="AUK18" s="29"/>
      <c r="AUL18" s="29"/>
      <c r="AUM18" s="29"/>
      <c r="AUN18" s="29"/>
      <c r="AUO18" s="29"/>
      <c r="AUP18" s="29"/>
      <c r="AUQ18" s="29"/>
      <c r="AUR18" s="29"/>
      <c r="AUS18" s="29"/>
      <c r="AUT18" s="29"/>
      <c r="AUU18" s="29"/>
      <c r="AUV18" s="29"/>
      <c r="AUW18" s="29"/>
      <c r="AUX18" s="29"/>
      <c r="AUY18" s="29"/>
      <c r="AUZ18" s="29"/>
      <c r="AVA18" s="29"/>
      <c r="AVB18" s="29"/>
      <c r="AVC18" s="29"/>
      <c r="AVD18" s="29"/>
      <c r="AVE18" s="29"/>
      <c r="AVF18" s="29"/>
      <c r="AVG18" s="29"/>
      <c r="AVH18" s="29"/>
      <c r="AVI18" s="29"/>
      <c r="AVJ18" s="29"/>
      <c r="AVK18" s="29"/>
      <c r="AVL18" s="29"/>
      <c r="AVM18" s="29"/>
      <c r="AVN18" s="29"/>
      <c r="AVO18" s="29"/>
      <c r="AVP18" s="29"/>
      <c r="AVQ18" s="29"/>
      <c r="AVR18" s="29"/>
      <c r="AVS18" s="29"/>
      <c r="AVT18" s="29"/>
      <c r="AVU18" s="29"/>
      <c r="AVV18" s="29"/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29"/>
      <c r="AXB18" s="29"/>
      <c r="AXC18" s="29"/>
      <c r="AXD18" s="29"/>
      <c r="AXE18" s="29"/>
      <c r="AXF18" s="29"/>
      <c r="AXG18" s="29"/>
      <c r="AXH18" s="29"/>
      <c r="AXI18" s="29"/>
      <c r="AXJ18" s="29"/>
      <c r="AXK18" s="29"/>
      <c r="AXL18" s="29"/>
      <c r="AXM18" s="29"/>
      <c r="AXN18" s="29"/>
      <c r="AXO18" s="29"/>
      <c r="AXP18" s="29"/>
      <c r="AXQ18" s="29"/>
      <c r="AXR18" s="29"/>
      <c r="AXS18" s="29"/>
      <c r="AXT18" s="29"/>
      <c r="AXU18" s="29"/>
      <c r="AXV18" s="29"/>
      <c r="AXW18" s="29"/>
      <c r="AXX18" s="29"/>
      <c r="AXY18" s="29"/>
      <c r="AXZ18" s="29"/>
      <c r="AYA18" s="29"/>
      <c r="AYB18" s="29"/>
      <c r="AYC18" s="29"/>
      <c r="AYD18" s="29"/>
      <c r="AYE18" s="29"/>
      <c r="AYF18" s="29"/>
      <c r="AYG18" s="29"/>
      <c r="AYH18" s="29"/>
      <c r="AYI18" s="29"/>
      <c r="AYJ18" s="29"/>
      <c r="AYK18" s="29"/>
      <c r="AYL18" s="29"/>
      <c r="AYM18" s="29"/>
      <c r="AYN18" s="29"/>
      <c r="AYO18" s="29"/>
      <c r="AYP18" s="29"/>
      <c r="AYQ18" s="29"/>
      <c r="AYR18" s="29"/>
      <c r="AYS18" s="29"/>
      <c r="AYT18" s="29"/>
      <c r="AYU18" s="29"/>
      <c r="AYV18" s="29"/>
      <c r="AYW18" s="29"/>
      <c r="AYX18" s="29"/>
      <c r="AYY18" s="29"/>
      <c r="AYZ18" s="29"/>
      <c r="AZA18" s="29"/>
      <c r="AZB18" s="29"/>
      <c r="AZC18" s="29"/>
      <c r="AZD18" s="29"/>
      <c r="AZE18" s="29"/>
      <c r="AZF18" s="29"/>
      <c r="AZG18" s="29"/>
      <c r="AZH18" s="29"/>
      <c r="AZI18" s="29"/>
      <c r="AZJ18" s="29"/>
      <c r="AZK18" s="29"/>
      <c r="AZL18" s="29"/>
      <c r="AZM18" s="29"/>
      <c r="AZN18" s="29"/>
      <c r="AZO18" s="29"/>
      <c r="AZP18" s="29"/>
      <c r="AZQ18" s="29"/>
      <c r="AZR18" s="29"/>
      <c r="AZS18" s="29"/>
      <c r="AZT18" s="29"/>
      <c r="AZU18" s="29"/>
      <c r="AZV18" s="29"/>
      <c r="AZW18" s="29"/>
      <c r="AZX18" s="29"/>
      <c r="AZY18" s="29"/>
      <c r="AZZ18" s="29"/>
      <c r="BAA18" s="29"/>
      <c r="BAB18" s="29"/>
      <c r="BAC18" s="29"/>
      <c r="BAD18" s="29"/>
      <c r="BAE18" s="29"/>
      <c r="BAF18" s="29"/>
      <c r="BAG18" s="29"/>
      <c r="BAH18" s="29"/>
      <c r="BAI18" s="29"/>
      <c r="BAJ18" s="29"/>
      <c r="BAK18" s="29"/>
      <c r="BAL18" s="29"/>
      <c r="BAM18" s="29"/>
      <c r="BAN18" s="29"/>
      <c r="BAO18" s="29"/>
      <c r="BAP18" s="29"/>
      <c r="BAQ18" s="29"/>
      <c r="BAR18" s="29"/>
      <c r="BAS18" s="29"/>
      <c r="BAT18" s="29"/>
      <c r="BAU18" s="29"/>
      <c r="BAV18" s="29"/>
      <c r="BAW18" s="29"/>
      <c r="BAX18" s="29"/>
      <c r="BAY18" s="29"/>
      <c r="BAZ18" s="29"/>
      <c r="BBA18" s="29"/>
      <c r="BBB18" s="29"/>
      <c r="BBC18" s="29"/>
      <c r="BBD18" s="29"/>
      <c r="BBE18" s="29"/>
      <c r="BBF18" s="29"/>
      <c r="BBG18" s="29"/>
      <c r="BBH18" s="29"/>
      <c r="BBI18" s="29"/>
      <c r="BBJ18" s="29"/>
      <c r="BBK18" s="29"/>
      <c r="BBL18" s="29"/>
      <c r="BBM18" s="29"/>
      <c r="BBN18" s="29"/>
      <c r="BBO18" s="29"/>
      <c r="BBP18" s="29"/>
      <c r="BBQ18" s="29"/>
      <c r="BBR18" s="29"/>
      <c r="BBS18" s="29"/>
      <c r="BBT18" s="29"/>
      <c r="BBU18" s="29"/>
      <c r="BBV18" s="29"/>
      <c r="BBW18" s="29"/>
      <c r="BBX18" s="29"/>
      <c r="BBY18" s="29"/>
      <c r="BBZ18" s="29"/>
      <c r="BCA18" s="29"/>
      <c r="BCB18" s="29"/>
      <c r="BCC18" s="29"/>
      <c r="BCD18" s="29"/>
      <c r="BCE18" s="29"/>
      <c r="BCF18" s="29"/>
      <c r="BCG18" s="29"/>
      <c r="BCH18" s="29"/>
      <c r="BCI18" s="29"/>
      <c r="BCJ18" s="29"/>
      <c r="BCK18" s="29"/>
      <c r="BCL18" s="29"/>
      <c r="BCM18" s="29"/>
      <c r="BCN18" s="29"/>
      <c r="BCO18" s="29"/>
      <c r="BCP18" s="29"/>
      <c r="BCQ18" s="29"/>
      <c r="BCR18" s="29"/>
      <c r="BCS18" s="29"/>
      <c r="BCT18" s="29"/>
      <c r="BCU18" s="29"/>
      <c r="BCV18" s="29"/>
      <c r="BCW18" s="29"/>
      <c r="BCX18" s="29"/>
      <c r="BCY18" s="29"/>
      <c r="BCZ18" s="29"/>
      <c r="BDA18" s="29"/>
      <c r="BDB18" s="29"/>
      <c r="BDC18" s="29"/>
      <c r="BDD18" s="29"/>
      <c r="BDE18" s="29"/>
      <c r="BDF18" s="29"/>
      <c r="BDG18" s="29"/>
      <c r="BDH18" s="29"/>
      <c r="BDI18" s="29"/>
      <c r="BDJ18" s="29"/>
      <c r="BDK18" s="29"/>
      <c r="BDL18" s="29"/>
      <c r="BDM18" s="29"/>
      <c r="BDN18" s="29"/>
      <c r="BDO18" s="29"/>
      <c r="BDP18" s="29"/>
      <c r="BDQ18" s="29"/>
      <c r="BDR18" s="29"/>
      <c r="BDS18" s="29"/>
      <c r="BDT18" s="29"/>
      <c r="BDU18" s="29"/>
      <c r="BDV18" s="29"/>
      <c r="BDW18" s="29"/>
      <c r="BDX18" s="29"/>
      <c r="BDY18" s="29"/>
      <c r="BDZ18" s="29"/>
      <c r="BEA18" s="29"/>
      <c r="BEB18" s="29"/>
      <c r="BEC18" s="29"/>
      <c r="BED18" s="29"/>
      <c r="BEE18" s="29"/>
      <c r="BEF18" s="29"/>
      <c r="BEG18" s="29"/>
      <c r="BEH18" s="29"/>
      <c r="BEI18" s="29"/>
      <c r="BEJ18" s="29"/>
      <c r="BEK18" s="29"/>
      <c r="BEL18" s="29"/>
      <c r="BEM18" s="29"/>
      <c r="BEN18" s="29"/>
      <c r="BEO18" s="29"/>
      <c r="BEP18" s="29"/>
      <c r="BEQ18" s="29"/>
      <c r="BER18" s="29"/>
      <c r="BES18" s="29"/>
      <c r="BET18" s="29"/>
      <c r="BEU18" s="29"/>
      <c r="BEV18" s="29"/>
      <c r="BEW18" s="29"/>
      <c r="BEX18" s="29"/>
      <c r="BEY18" s="29"/>
      <c r="BEZ18" s="29"/>
      <c r="BFA18" s="29"/>
      <c r="BFB18" s="29"/>
      <c r="BFC18" s="29"/>
      <c r="BFD18" s="29"/>
      <c r="BFE18" s="29"/>
      <c r="BFF18" s="29"/>
      <c r="BFG18" s="29"/>
      <c r="BFH18" s="29"/>
      <c r="BFI18" s="29"/>
      <c r="BFJ18" s="29"/>
      <c r="BFK18" s="29"/>
      <c r="BFL18" s="29"/>
      <c r="BFM18" s="29"/>
      <c r="BFN18" s="29"/>
      <c r="BFO18" s="29"/>
      <c r="BFP18" s="29"/>
      <c r="BFQ18" s="29"/>
      <c r="BFR18" s="29"/>
      <c r="BFS18" s="29"/>
      <c r="BFT18" s="29"/>
      <c r="BFU18" s="29"/>
      <c r="BFV18" s="29"/>
      <c r="BFW18" s="29"/>
      <c r="BFX18" s="29"/>
      <c r="BFY18" s="29"/>
      <c r="BFZ18" s="29"/>
      <c r="BGA18" s="29"/>
      <c r="BGB18" s="29"/>
      <c r="BGC18" s="29"/>
      <c r="BGD18" s="29"/>
      <c r="BGE18" s="29"/>
      <c r="BGF18" s="29"/>
      <c r="BGG18" s="29"/>
      <c r="BGH18" s="29"/>
      <c r="BGI18" s="29"/>
      <c r="BGJ18" s="29"/>
      <c r="BGK18" s="29"/>
      <c r="BGL18" s="29"/>
      <c r="BGM18" s="29"/>
      <c r="BGN18" s="29"/>
      <c r="BGO18" s="29"/>
      <c r="BGP18" s="29"/>
      <c r="BGQ18" s="29"/>
      <c r="BGR18" s="29"/>
      <c r="BGS18" s="29"/>
      <c r="BGT18" s="29"/>
      <c r="BGU18" s="29"/>
      <c r="BGV18" s="29"/>
      <c r="BGW18" s="29"/>
      <c r="BGX18" s="29"/>
      <c r="BGY18" s="29"/>
      <c r="BGZ18" s="29"/>
      <c r="BHA18" s="29"/>
      <c r="BHB18" s="29"/>
      <c r="BHC18" s="29"/>
      <c r="BHD18" s="29"/>
      <c r="BHE18" s="29"/>
      <c r="BHF18" s="29"/>
      <c r="BHG18" s="29"/>
      <c r="BHH18" s="29"/>
      <c r="BHI18" s="29"/>
      <c r="BHJ18" s="29"/>
      <c r="BHK18" s="29"/>
      <c r="BHL18" s="29"/>
      <c r="BHM18" s="29"/>
      <c r="BHN18" s="29"/>
      <c r="BHO18" s="29"/>
      <c r="BHP18" s="29"/>
      <c r="BHQ18" s="29"/>
      <c r="BHR18" s="29"/>
      <c r="BHS18" s="29"/>
      <c r="BHT18" s="29"/>
      <c r="BHU18" s="29"/>
      <c r="BHV18" s="29"/>
      <c r="BHW18" s="29"/>
      <c r="BHX18" s="29"/>
      <c r="BHY18" s="29"/>
      <c r="BHZ18" s="29"/>
      <c r="BIA18" s="29"/>
      <c r="BIB18" s="29"/>
      <c r="BIC18" s="29"/>
      <c r="BID18" s="29"/>
      <c r="BIE18" s="29"/>
      <c r="BIF18" s="29"/>
      <c r="BIG18" s="29"/>
      <c r="BIH18" s="29"/>
      <c r="BII18" s="29"/>
      <c r="BIJ18" s="29"/>
      <c r="BIK18" s="29"/>
      <c r="BIL18" s="29"/>
      <c r="BIM18" s="29"/>
      <c r="BIN18" s="29"/>
      <c r="BIO18" s="29"/>
      <c r="BIP18" s="29"/>
      <c r="BIQ18" s="29"/>
      <c r="BIR18" s="29"/>
      <c r="BIS18" s="29"/>
      <c r="BIT18" s="29"/>
      <c r="BIU18" s="29"/>
      <c r="BIV18" s="29"/>
      <c r="BIW18" s="29"/>
      <c r="BIX18" s="29"/>
      <c r="BIY18" s="29"/>
      <c r="BIZ18" s="29"/>
      <c r="BJA18" s="29"/>
      <c r="BJB18" s="29"/>
      <c r="BJC18" s="29"/>
      <c r="BJD18" s="29"/>
      <c r="BJE18" s="29"/>
      <c r="BJF18" s="29"/>
      <c r="BJG18" s="29"/>
      <c r="BJH18" s="29"/>
      <c r="BJI18" s="29"/>
      <c r="BJJ18" s="29"/>
      <c r="BJK18" s="29"/>
      <c r="BJL18" s="29"/>
      <c r="BJM18" s="29"/>
      <c r="BJN18" s="29"/>
      <c r="BJO18" s="29"/>
      <c r="BJP18" s="29"/>
      <c r="BJQ18" s="29"/>
      <c r="BJR18" s="29"/>
      <c r="BJS18" s="29"/>
      <c r="BJT18" s="29"/>
      <c r="BJU18" s="29"/>
      <c r="BJV18" s="29"/>
      <c r="BJW18" s="29"/>
      <c r="BJX18" s="29"/>
      <c r="BJY18" s="29"/>
      <c r="BJZ18" s="29"/>
      <c r="BKA18" s="29"/>
      <c r="BKB18" s="29"/>
      <c r="BKC18" s="29"/>
      <c r="BKD18" s="29"/>
      <c r="BKE18" s="29"/>
      <c r="BKF18" s="29"/>
      <c r="BKG18" s="29"/>
      <c r="BKH18" s="29"/>
      <c r="BKI18" s="29"/>
      <c r="BKJ18" s="29"/>
      <c r="BKK18" s="29"/>
      <c r="BKL18" s="29"/>
      <c r="BKM18" s="29"/>
      <c r="BKN18" s="29"/>
      <c r="BKO18" s="29"/>
      <c r="BKP18" s="29"/>
      <c r="BKQ18" s="29"/>
      <c r="BKR18" s="29"/>
      <c r="BKS18" s="29"/>
      <c r="BKT18" s="29"/>
      <c r="BKU18" s="29"/>
      <c r="BKV18" s="29"/>
      <c r="BKW18" s="29"/>
      <c r="BKX18" s="29"/>
      <c r="BKY18" s="29"/>
      <c r="BKZ18" s="29"/>
      <c r="BLA18" s="29"/>
      <c r="BLB18" s="29"/>
      <c r="BLC18" s="29"/>
      <c r="BLD18" s="29"/>
      <c r="BLE18" s="29"/>
      <c r="BLF18" s="29"/>
      <c r="BLG18" s="29"/>
      <c r="BLH18" s="29"/>
      <c r="BLI18" s="29"/>
      <c r="BLJ18" s="29"/>
      <c r="BLK18" s="29"/>
      <c r="BLL18" s="29"/>
      <c r="BLM18" s="29"/>
      <c r="BLN18" s="29"/>
      <c r="BLO18" s="29"/>
      <c r="BLP18" s="29"/>
      <c r="BLQ18" s="29"/>
      <c r="BLR18" s="29"/>
      <c r="BLS18" s="29"/>
      <c r="BLT18" s="29"/>
      <c r="BLU18" s="29"/>
      <c r="BLV18" s="29"/>
      <c r="BLW18" s="29"/>
      <c r="BLX18" s="29"/>
      <c r="BLY18" s="29"/>
      <c r="BLZ18" s="29"/>
      <c r="BMA18" s="29"/>
      <c r="BMB18" s="29"/>
      <c r="BMC18" s="29"/>
      <c r="BMD18" s="29"/>
      <c r="BME18" s="29"/>
      <c r="BMF18" s="29"/>
      <c r="BMG18" s="29"/>
      <c r="BMH18" s="29"/>
      <c r="BMI18" s="29"/>
      <c r="BMJ18" s="29"/>
      <c r="BMK18" s="29"/>
      <c r="BML18" s="29"/>
      <c r="BMM18" s="29"/>
      <c r="BMN18" s="29"/>
      <c r="BMO18" s="29"/>
      <c r="BMP18" s="29"/>
      <c r="BMQ18" s="29"/>
      <c r="BMR18" s="29"/>
      <c r="BMS18" s="29"/>
      <c r="BMT18" s="29"/>
      <c r="BMU18" s="29"/>
      <c r="BMV18" s="29"/>
      <c r="BMW18" s="29"/>
      <c r="BMX18" s="29"/>
      <c r="BMY18" s="29"/>
      <c r="BMZ18" s="29"/>
      <c r="BNA18" s="29"/>
      <c r="BNB18" s="29"/>
      <c r="BNC18" s="29"/>
      <c r="BND18" s="29"/>
      <c r="BNE18" s="29"/>
      <c r="BNF18" s="29"/>
      <c r="BNG18" s="29"/>
      <c r="BNH18" s="29"/>
      <c r="BNI18" s="29"/>
      <c r="BNJ18" s="29"/>
      <c r="BNK18" s="29"/>
      <c r="BNL18" s="29"/>
      <c r="BNM18" s="29"/>
      <c r="BNN18" s="29"/>
      <c r="BNO18" s="29"/>
      <c r="BNP18" s="29"/>
      <c r="BNQ18" s="29"/>
      <c r="BNR18" s="29"/>
      <c r="BNS18" s="29"/>
      <c r="BNT18" s="29"/>
      <c r="BNU18" s="29"/>
      <c r="BNV18" s="29"/>
      <c r="BNW18" s="29"/>
      <c r="BNX18" s="29"/>
      <c r="BNY18" s="29"/>
      <c r="BNZ18" s="29"/>
      <c r="BOA18" s="29"/>
      <c r="BOB18" s="29"/>
      <c r="BOC18" s="29"/>
      <c r="BOD18" s="29"/>
      <c r="BOE18" s="29"/>
      <c r="BOF18" s="29"/>
      <c r="BOG18" s="29"/>
      <c r="BOH18" s="29"/>
      <c r="BOI18" s="29"/>
      <c r="BOJ18" s="29"/>
      <c r="BOK18" s="29"/>
      <c r="BOL18" s="29"/>
      <c r="BOM18" s="29"/>
      <c r="BON18" s="29"/>
      <c r="BOO18" s="29"/>
      <c r="BOP18" s="29"/>
      <c r="BOQ18" s="29"/>
      <c r="BOR18" s="29"/>
      <c r="BOS18" s="29"/>
      <c r="BOT18" s="29"/>
      <c r="BOU18" s="29"/>
      <c r="BOV18" s="29"/>
      <c r="BOW18" s="29"/>
      <c r="BOX18" s="29"/>
      <c r="BOY18" s="29"/>
      <c r="BOZ18" s="29"/>
      <c r="BPA18" s="29"/>
      <c r="BPB18" s="29"/>
      <c r="BPC18" s="29"/>
      <c r="BPD18" s="29"/>
      <c r="BPE18" s="29"/>
      <c r="BPF18" s="29"/>
      <c r="BPG18" s="29"/>
      <c r="BPH18" s="29"/>
      <c r="BPI18" s="29"/>
      <c r="BPJ18" s="29"/>
      <c r="BPK18" s="29"/>
      <c r="BPL18" s="29"/>
      <c r="BPM18" s="29"/>
      <c r="BPN18" s="29"/>
      <c r="BPO18" s="29"/>
      <c r="BPP18" s="29"/>
      <c r="BPQ18" s="29"/>
      <c r="BPR18" s="29"/>
      <c r="BPS18" s="29"/>
      <c r="BPT18" s="29"/>
      <c r="BPU18" s="29"/>
      <c r="BPV18" s="29"/>
      <c r="BPW18" s="29"/>
      <c r="BPX18" s="29"/>
      <c r="BPY18" s="29"/>
      <c r="BPZ18" s="29"/>
      <c r="BQA18" s="29"/>
      <c r="BQB18" s="29"/>
      <c r="BQC18" s="29"/>
      <c r="BQD18" s="29"/>
      <c r="BQE18" s="29"/>
      <c r="BQF18" s="29"/>
      <c r="BQG18" s="29"/>
      <c r="BQH18" s="29"/>
      <c r="BQI18" s="29"/>
      <c r="BQJ18" s="29"/>
      <c r="BQK18" s="29"/>
      <c r="BQL18" s="29"/>
      <c r="BQM18" s="29"/>
      <c r="BQN18" s="29"/>
      <c r="BQO18" s="29"/>
      <c r="BQP18" s="29"/>
      <c r="BQQ18" s="29"/>
      <c r="BQR18" s="29"/>
      <c r="BQS18" s="29"/>
      <c r="BQT18" s="29"/>
      <c r="BQU18" s="29"/>
      <c r="BQV18" s="29"/>
      <c r="BQW18" s="29"/>
      <c r="BQX18" s="29"/>
      <c r="BQY18" s="29"/>
      <c r="BQZ18" s="29"/>
      <c r="BRA18" s="29"/>
      <c r="BRB18" s="29"/>
      <c r="BRC18" s="29"/>
      <c r="BRD18" s="29"/>
      <c r="BRE18" s="29"/>
      <c r="BRF18" s="29"/>
      <c r="BRG18" s="29"/>
      <c r="BRH18" s="29"/>
      <c r="BRI18" s="29"/>
      <c r="BRJ18" s="29"/>
      <c r="BRK18" s="29"/>
      <c r="BRL18" s="29"/>
      <c r="BRM18" s="29"/>
      <c r="BRN18" s="29"/>
      <c r="BRO18" s="29"/>
      <c r="BRP18" s="29"/>
      <c r="BRQ18" s="29"/>
      <c r="BRR18" s="29"/>
      <c r="BRS18" s="29"/>
      <c r="BRT18" s="29"/>
      <c r="BRU18" s="29"/>
      <c r="BRV18" s="29"/>
      <c r="BRW18" s="29"/>
      <c r="BRX18" s="29"/>
      <c r="BRY18" s="29"/>
      <c r="BRZ18" s="29"/>
      <c r="BSA18" s="29"/>
      <c r="BSB18" s="29"/>
      <c r="BSC18" s="29"/>
      <c r="BSD18" s="29"/>
      <c r="BSE18" s="29"/>
      <c r="BSF18" s="29"/>
      <c r="BSG18" s="29"/>
      <c r="BSH18" s="29"/>
      <c r="BSI18" s="29"/>
      <c r="BSJ18" s="29"/>
      <c r="BSK18" s="29"/>
      <c r="BSL18" s="29"/>
      <c r="BSM18" s="29"/>
      <c r="BSN18" s="29"/>
      <c r="BSO18" s="29"/>
      <c r="BSP18" s="29"/>
      <c r="BSQ18" s="29"/>
      <c r="BSR18" s="29"/>
      <c r="BSS18" s="29"/>
      <c r="BST18" s="29"/>
      <c r="BSU18" s="29"/>
      <c r="BSV18" s="29"/>
      <c r="BSW18" s="29"/>
      <c r="BSX18" s="29"/>
      <c r="BSY18" s="29"/>
      <c r="BSZ18" s="29"/>
      <c r="BTA18" s="29"/>
      <c r="BTB18" s="29"/>
      <c r="BTC18" s="29"/>
      <c r="BTD18" s="29"/>
      <c r="BTE18" s="29"/>
      <c r="BTF18" s="29"/>
      <c r="BTG18" s="29"/>
      <c r="BTH18" s="29"/>
      <c r="BTI18" s="29"/>
      <c r="BTJ18" s="29"/>
      <c r="BTK18" s="29"/>
      <c r="BTL18" s="29"/>
      <c r="BTM18" s="29"/>
      <c r="BTN18" s="29"/>
      <c r="BTO18" s="29"/>
      <c r="BTP18" s="29"/>
      <c r="BTQ18" s="29"/>
      <c r="BTR18" s="29"/>
      <c r="BTS18" s="29"/>
      <c r="BTT18" s="29"/>
      <c r="BTU18" s="29"/>
      <c r="BTV18" s="29"/>
      <c r="BTW18" s="29"/>
      <c r="BTX18" s="29"/>
      <c r="BTY18" s="29"/>
      <c r="BTZ18" s="29"/>
      <c r="BUA18" s="29"/>
      <c r="BUB18" s="29"/>
      <c r="BUC18" s="29"/>
      <c r="BUD18" s="29"/>
      <c r="BUE18" s="29"/>
      <c r="BUF18" s="29"/>
      <c r="BUG18" s="29"/>
      <c r="BUH18" s="29"/>
      <c r="BUI18" s="29"/>
      <c r="BUJ18" s="29"/>
      <c r="BUK18" s="29"/>
      <c r="BUL18" s="29"/>
      <c r="BUM18" s="29"/>
      <c r="BUN18" s="29"/>
      <c r="BUO18" s="29"/>
      <c r="BUP18" s="29"/>
      <c r="BUQ18" s="29"/>
      <c r="BUR18" s="29"/>
      <c r="BUS18" s="29"/>
      <c r="BUT18" s="29"/>
      <c r="BUU18" s="29"/>
      <c r="BUV18" s="29"/>
      <c r="BUW18" s="29"/>
      <c r="BUX18" s="29"/>
      <c r="BUY18" s="29"/>
      <c r="BUZ18" s="29"/>
      <c r="BVA18" s="29"/>
      <c r="BVB18" s="29"/>
      <c r="BVC18" s="29"/>
      <c r="BVD18" s="29"/>
      <c r="BVE18" s="29"/>
      <c r="BVF18" s="29"/>
      <c r="BVG18" s="29"/>
      <c r="BVH18" s="29"/>
      <c r="BVI18" s="29"/>
      <c r="BVJ18" s="29"/>
      <c r="BVK18" s="29"/>
      <c r="BVL18" s="29"/>
      <c r="BVM18" s="29"/>
      <c r="BVN18" s="29"/>
      <c r="BVO18" s="29"/>
      <c r="BVP18" s="29"/>
      <c r="BVQ18" s="29"/>
      <c r="BVR18" s="29"/>
      <c r="BVS18" s="29"/>
      <c r="BVT18" s="29"/>
      <c r="BVU18" s="29"/>
      <c r="BVV18" s="29"/>
      <c r="BVW18" s="29"/>
      <c r="BVX18" s="29"/>
      <c r="BVY18" s="29"/>
      <c r="BVZ18" s="29"/>
      <c r="BWA18" s="29"/>
      <c r="BWB18" s="29"/>
      <c r="BWC18" s="29"/>
      <c r="BWD18" s="29"/>
      <c r="BWE18" s="29"/>
      <c r="BWF18" s="29"/>
      <c r="BWG18" s="29"/>
      <c r="BWH18" s="29"/>
      <c r="BWI18" s="29"/>
      <c r="BWJ18" s="29"/>
      <c r="BWK18" s="29"/>
      <c r="BWL18" s="29"/>
      <c r="BWM18" s="29"/>
      <c r="BWN18" s="29"/>
      <c r="BWO18" s="29"/>
      <c r="BWP18" s="29"/>
      <c r="BWQ18" s="29"/>
      <c r="BWR18" s="29"/>
      <c r="BWS18" s="29"/>
      <c r="BWT18" s="29"/>
      <c r="BWU18" s="29"/>
      <c r="BWV18" s="29"/>
      <c r="BWW18" s="29"/>
      <c r="BWX18" s="29"/>
      <c r="BWY18" s="29"/>
      <c r="BWZ18" s="29"/>
      <c r="BXA18" s="29"/>
      <c r="BXB18" s="29"/>
      <c r="BXC18" s="29"/>
      <c r="BXD18" s="29"/>
      <c r="BXE18" s="29"/>
      <c r="BXF18" s="29"/>
      <c r="BXG18" s="29"/>
      <c r="BXH18" s="29"/>
      <c r="BXI18" s="29"/>
      <c r="BXJ18" s="29"/>
      <c r="BXK18" s="29"/>
      <c r="BXL18" s="29"/>
      <c r="BXM18" s="29"/>
      <c r="BXN18" s="29"/>
      <c r="BXO18" s="29"/>
      <c r="BXP18" s="29"/>
      <c r="BXQ18" s="29"/>
      <c r="BXR18" s="29"/>
      <c r="BXS18" s="29"/>
      <c r="BXT18" s="29"/>
      <c r="BXU18" s="29"/>
      <c r="BXV18" s="29"/>
      <c r="BXW18" s="29"/>
      <c r="BXX18" s="29"/>
      <c r="BXY18" s="29"/>
      <c r="BXZ18" s="29"/>
      <c r="BYA18" s="29"/>
      <c r="BYB18" s="29"/>
      <c r="BYC18" s="29"/>
      <c r="BYD18" s="29"/>
      <c r="BYE18" s="29"/>
      <c r="BYF18" s="29"/>
      <c r="BYG18" s="29"/>
      <c r="BYH18" s="29"/>
      <c r="BYI18" s="29"/>
      <c r="BYJ18" s="29"/>
      <c r="BYK18" s="29"/>
      <c r="BYL18" s="29"/>
      <c r="BYM18" s="29"/>
      <c r="BYN18" s="29"/>
      <c r="BYO18" s="29"/>
      <c r="BYP18" s="29"/>
      <c r="BYQ18" s="29"/>
      <c r="BYR18" s="29"/>
      <c r="BYS18" s="29"/>
      <c r="BYT18" s="29"/>
      <c r="BYU18" s="29"/>
      <c r="BYV18" s="29"/>
      <c r="BYW18" s="29"/>
      <c r="BYX18" s="29"/>
      <c r="BYY18" s="29"/>
      <c r="BYZ18" s="29"/>
      <c r="BZA18" s="29"/>
      <c r="BZB18" s="29"/>
      <c r="BZC18" s="29"/>
      <c r="BZD18" s="29"/>
      <c r="BZE18" s="29"/>
      <c r="BZF18" s="29"/>
      <c r="BZG18" s="29"/>
      <c r="BZH18" s="29"/>
      <c r="BZI18" s="29"/>
      <c r="BZJ18" s="29"/>
      <c r="BZK18" s="29"/>
      <c r="BZL18" s="29"/>
      <c r="BZM18" s="29"/>
      <c r="BZN18" s="29"/>
      <c r="BZO18" s="29"/>
      <c r="BZP18" s="29"/>
      <c r="BZQ18" s="29"/>
      <c r="BZR18" s="29"/>
      <c r="BZS18" s="29"/>
      <c r="BZT18" s="29"/>
      <c r="BZU18" s="29"/>
      <c r="BZV18" s="29"/>
      <c r="BZW18" s="29"/>
      <c r="BZX18" s="29"/>
      <c r="BZY18" s="29"/>
      <c r="BZZ18" s="29"/>
      <c r="CAA18" s="29"/>
      <c r="CAB18" s="29"/>
      <c r="CAC18" s="29"/>
      <c r="CAD18" s="29"/>
      <c r="CAE18" s="29"/>
      <c r="CAF18" s="29"/>
      <c r="CAG18" s="29"/>
      <c r="CAH18" s="29"/>
      <c r="CAI18" s="29"/>
      <c r="CAJ18" s="29"/>
      <c r="CAK18" s="29"/>
      <c r="CAL18" s="29"/>
      <c r="CAM18" s="29"/>
      <c r="CAN18" s="29"/>
      <c r="CAO18" s="29"/>
      <c r="CAP18" s="29"/>
      <c r="CAQ18" s="29"/>
      <c r="CAR18" s="29"/>
      <c r="CAS18" s="29"/>
      <c r="CAT18" s="29"/>
      <c r="CAU18" s="29"/>
      <c r="CAV18" s="29"/>
      <c r="CAW18" s="29"/>
      <c r="CAX18" s="29"/>
      <c r="CAY18" s="29"/>
      <c r="CAZ18" s="29"/>
      <c r="CBA18" s="29"/>
      <c r="CBB18" s="29"/>
      <c r="CBC18" s="29"/>
      <c r="CBD18" s="29"/>
      <c r="CBE18" s="29"/>
      <c r="CBF18" s="29"/>
      <c r="CBG18" s="29"/>
      <c r="CBH18" s="29"/>
      <c r="CBI18" s="29"/>
      <c r="CBJ18" s="29"/>
      <c r="CBK18" s="29"/>
      <c r="CBL18" s="29"/>
      <c r="CBM18" s="29"/>
      <c r="CBN18" s="29"/>
      <c r="CBO18" s="29"/>
      <c r="CBP18" s="29"/>
      <c r="CBQ18" s="29"/>
      <c r="CBR18" s="29"/>
      <c r="CBS18" s="29"/>
      <c r="CBT18" s="29"/>
      <c r="CBU18" s="29"/>
      <c r="CBV18" s="29"/>
      <c r="CBW18" s="29"/>
      <c r="CBX18" s="29"/>
      <c r="CBY18" s="29"/>
      <c r="CBZ18" s="29"/>
      <c r="CCA18" s="29"/>
      <c r="CCB18" s="29"/>
      <c r="CCC18" s="29"/>
      <c r="CCD18" s="29"/>
      <c r="CCE18" s="29"/>
      <c r="CCF18" s="29"/>
      <c r="CCG18" s="29"/>
      <c r="CCH18" s="29"/>
      <c r="CCI18" s="29"/>
      <c r="CCJ18" s="29"/>
      <c r="CCK18" s="29"/>
      <c r="CCL18" s="29"/>
      <c r="CCM18" s="29"/>
      <c r="CCN18" s="29"/>
      <c r="CCO18" s="29"/>
      <c r="CCP18" s="29"/>
      <c r="CCQ18" s="29"/>
      <c r="CCR18" s="29"/>
      <c r="CCS18" s="29"/>
      <c r="CCT18" s="29"/>
      <c r="CCU18" s="29"/>
      <c r="CCV18" s="29"/>
      <c r="CCW18" s="29"/>
      <c r="CCX18" s="29"/>
      <c r="CCY18" s="29"/>
      <c r="CCZ18" s="29"/>
      <c r="CDA18" s="29"/>
      <c r="CDB18" s="29"/>
      <c r="CDC18" s="29"/>
      <c r="CDD18" s="29"/>
      <c r="CDE18" s="29"/>
      <c r="CDF18" s="29"/>
      <c r="CDG18" s="29"/>
      <c r="CDH18" s="29"/>
      <c r="CDI18" s="29"/>
      <c r="CDJ18" s="29"/>
      <c r="CDK18" s="29"/>
      <c r="CDL18" s="29"/>
      <c r="CDM18" s="29"/>
      <c r="CDN18" s="29"/>
      <c r="CDO18" s="29"/>
      <c r="CDP18" s="29"/>
      <c r="CDQ18" s="29"/>
      <c r="CDR18" s="29"/>
      <c r="CDS18" s="29"/>
      <c r="CDT18" s="29"/>
      <c r="CDU18" s="29"/>
      <c r="CDV18" s="29"/>
      <c r="CDW18" s="29"/>
      <c r="CDX18" s="29"/>
      <c r="CDY18" s="29"/>
      <c r="CDZ18" s="29"/>
      <c r="CEA18" s="29"/>
      <c r="CEB18" s="29"/>
      <c r="CEC18" s="29"/>
      <c r="CED18" s="29"/>
      <c r="CEE18" s="29"/>
      <c r="CEF18" s="29"/>
      <c r="CEG18" s="29"/>
      <c r="CEH18" s="29"/>
      <c r="CEI18" s="29"/>
      <c r="CEJ18" s="29"/>
      <c r="CEK18" s="29"/>
      <c r="CEL18" s="29"/>
      <c r="CEM18" s="29"/>
      <c r="CEN18" s="29"/>
      <c r="CEO18" s="29"/>
      <c r="CEP18" s="29"/>
      <c r="CEQ18" s="29"/>
      <c r="CER18" s="29"/>
      <c r="CES18" s="29"/>
      <c r="CET18" s="29"/>
      <c r="CEU18" s="29"/>
      <c r="CEV18" s="29"/>
      <c r="CEW18" s="29"/>
      <c r="CEX18" s="29"/>
      <c r="CEY18" s="29"/>
      <c r="CEZ18" s="29"/>
      <c r="CFA18" s="29"/>
      <c r="CFB18" s="29"/>
      <c r="CFC18" s="29"/>
      <c r="CFD18" s="29"/>
      <c r="CFE18" s="29"/>
      <c r="CFF18" s="29"/>
      <c r="CFG18" s="29"/>
      <c r="CFH18" s="29"/>
      <c r="CFI18" s="29"/>
      <c r="CFJ18" s="29"/>
      <c r="CFK18" s="29"/>
      <c r="CFL18" s="29"/>
      <c r="CFM18" s="29"/>
      <c r="CFN18" s="29"/>
      <c r="CFO18" s="29"/>
      <c r="CFP18" s="29"/>
      <c r="CFQ18" s="29"/>
      <c r="CFR18" s="29"/>
      <c r="CFS18" s="29"/>
      <c r="CFT18" s="29"/>
      <c r="CFU18" s="29"/>
      <c r="CFV18" s="29"/>
      <c r="CFW18" s="29"/>
      <c r="CFX18" s="29"/>
      <c r="CFY18" s="29"/>
      <c r="CFZ18" s="29"/>
      <c r="CGA18" s="29"/>
      <c r="CGB18" s="29"/>
      <c r="CGC18" s="29"/>
      <c r="CGD18" s="29"/>
      <c r="CGE18" s="29"/>
      <c r="CGF18" s="29"/>
      <c r="CGG18" s="29"/>
      <c r="CGH18" s="29"/>
      <c r="CGI18" s="29"/>
      <c r="CGJ18" s="29"/>
      <c r="CGK18" s="29"/>
      <c r="CGL18" s="29"/>
      <c r="CGM18" s="29"/>
      <c r="CGN18" s="29"/>
      <c r="CGO18" s="29"/>
      <c r="CGP18" s="29"/>
      <c r="CGQ18" s="29"/>
      <c r="CGR18" s="29"/>
      <c r="CGS18" s="29"/>
      <c r="CGT18" s="29"/>
      <c r="CGU18" s="29"/>
      <c r="CGV18" s="29"/>
      <c r="CGW18" s="29"/>
      <c r="CGX18" s="29"/>
      <c r="CGY18" s="29"/>
      <c r="CGZ18" s="29"/>
      <c r="CHA18" s="29"/>
      <c r="CHB18" s="29"/>
      <c r="CHC18" s="29"/>
      <c r="CHD18" s="29"/>
      <c r="CHE18" s="29"/>
      <c r="CHF18" s="29"/>
      <c r="CHG18" s="29"/>
      <c r="CHH18" s="29"/>
      <c r="CHI18" s="29"/>
      <c r="CHJ18" s="29"/>
      <c r="CHK18" s="29"/>
      <c r="CHL18" s="29"/>
      <c r="CHM18" s="29"/>
      <c r="CHN18" s="29"/>
      <c r="CHO18" s="29"/>
      <c r="CHP18" s="29"/>
      <c r="CHQ18" s="29"/>
      <c r="CHR18" s="29"/>
      <c r="CHS18" s="29"/>
      <c r="CHT18" s="29"/>
      <c r="CHU18" s="29"/>
      <c r="CHV18" s="29"/>
      <c r="CHW18" s="29"/>
      <c r="CHX18" s="29"/>
      <c r="CHY18" s="29"/>
      <c r="CHZ18" s="29"/>
      <c r="CIA18" s="29"/>
      <c r="CIB18" s="29"/>
      <c r="CIC18" s="29"/>
      <c r="CID18" s="29"/>
      <c r="CIE18" s="29"/>
      <c r="CIF18" s="29"/>
      <c r="CIG18" s="29"/>
      <c r="CIH18" s="29"/>
      <c r="CII18" s="29"/>
      <c r="CIJ18" s="29"/>
      <c r="CIK18" s="29"/>
      <c r="CIL18" s="29"/>
      <c r="CIM18" s="29"/>
      <c r="CIN18" s="29"/>
      <c r="CIO18" s="29"/>
      <c r="CIP18" s="29"/>
      <c r="CIQ18" s="29"/>
      <c r="CIR18" s="29"/>
      <c r="CIS18" s="29"/>
      <c r="CIT18" s="29"/>
      <c r="CIU18" s="29"/>
      <c r="CIV18" s="29"/>
      <c r="CIW18" s="29"/>
      <c r="CIX18" s="29"/>
      <c r="CIY18" s="29"/>
      <c r="CIZ18" s="29"/>
      <c r="CJA18" s="29"/>
      <c r="CJB18" s="29"/>
      <c r="CJC18" s="29"/>
      <c r="CJD18" s="29"/>
      <c r="CJE18" s="29"/>
      <c r="CJF18" s="29"/>
      <c r="CJG18" s="29"/>
      <c r="CJH18" s="29"/>
      <c r="CJI18" s="29"/>
      <c r="CJJ18" s="29"/>
      <c r="CJK18" s="29"/>
      <c r="CJL18" s="29"/>
      <c r="CJM18" s="29"/>
      <c r="CJN18" s="29"/>
      <c r="CJO18" s="29"/>
      <c r="CJP18" s="29"/>
      <c r="CJQ18" s="29"/>
      <c r="CJR18" s="29"/>
      <c r="CJS18" s="29"/>
      <c r="CJT18" s="29"/>
      <c r="CJU18" s="29"/>
      <c r="CJV18" s="29"/>
      <c r="CJW18" s="29"/>
      <c r="CJX18" s="29"/>
      <c r="CJY18" s="29"/>
      <c r="CJZ18" s="29"/>
      <c r="CKA18" s="29"/>
      <c r="CKB18" s="29"/>
      <c r="CKC18" s="29"/>
      <c r="CKD18" s="29"/>
      <c r="CKE18" s="29"/>
      <c r="CKF18" s="29"/>
      <c r="CKG18" s="29"/>
      <c r="CKH18" s="29"/>
      <c r="CKI18" s="29"/>
      <c r="CKJ18" s="29"/>
      <c r="CKK18" s="29"/>
      <c r="CKL18" s="29"/>
      <c r="CKM18" s="29"/>
      <c r="CKN18" s="29"/>
      <c r="CKO18" s="29"/>
      <c r="CKP18" s="29"/>
      <c r="CKQ18" s="29"/>
      <c r="CKR18" s="29"/>
      <c r="CKS18" s="29"/>
      <c r="CKT18" s="29"/>
      <c r="CKU18" s="29"/>
      <c r="CKV18" s="29"/>
      <c r="CKW18" s="29"/>
      <c r="CKX18" s="29"/>
      <c r="CKY18" s="29"/>
      <c r="CKZ18" s="29"/>
      <c r="CLA18" s="29"/>
      <c r="CLB18" s="29"/>
      <c r="CLC18" s="29"/>
      <c r="CLD18" s="29"/>
      <c r="CLE18" s="29"/>
      <c r="CLF18" s="29"/>
      <c r="CLG18" s="29"/>
      <c r="CLH18" s="29"/>
      <c r="CLI18" s="29"/>
      <c r="CLJ18" s="29"/>
      <c r="CLK18" s="29"/>
      <c r="CLL18" s="29"/>
      <c r="CLM18" s="29"/>
      <c r="CLN18" s="29"/>
      <c r="CLO18" s="29"/>
      <c r="CLP18" s="29"/>
      <c r="CLQ18" s="29"/>
      <c r="CLR18" s="29"/>
      <c r="CLS18" s="29"/>
      <c r="CLT18" s="29"/>
      <c r="CLU18" s="29"/>
      <c r="CLV18" s="29"/>
      <c r="CLW18" s="29"/>
      <c r="CLX18" s="29"/>
      <c r="CLY18" s="29"/>
      <c r="CLZ18" s="29"/>
      <c r="CMA18" s="29"/>
      <c r="CMB18" s="29"/>
      <c r="CMC18" s="29"/>
      <c r="CMD18" s="29"/>
      <c r="CME18" s="29"/>
      <c r="CMF18" s="29"/>
      <c r="CMG18" s="29"/>
      <c r="CMH18" s="29"/>
      <c r="CMI18" s="29"/>
      <c r="CMJ18" s="29"/>
      <c r="CMK18" s="29"/>
      <c r="CML18" s="29"/>
      <c r="CMM18" s="29"/>
      <c r="CMN18" s="29"/>
      <c r="CMO18" s="29"/>
      <c r="CMP18" s="29"/>
      <c r="CMQ18" s="29"/>
      <c r="CMR18" s="29"/>
      <c r="CMS18" s="29"/>
      <c r="CMT18" s="29"/>
      <c r="CMU18" s="29"/>
      <c r="CMV18" s="29"/>
      <c r="CMW18" s="29"/>
      <c r="CMX18" s="29"/>
      <c r="CMY18" s="29"/>
      <c r="CMZ18" s="29"/>
      <c r="CNA18" s="29"/>
      <c r="CNB18" s="29"/>
      <c r="CNC18" s="29"/>
      <c r="CND18" s="29"/>
      <c r="CNE18" s="29"/>
      <c r="CNF18" s="29"/>
      <c r="CNG18" s="29"/>
      <c r="CNH18" s="29"/>
      <c r="CNI18" s="29"/>
      <c r="CNJ18" s="29"/>
      <c r="CNK18" s="29"/>
      <c r="CNL18" s="29"/>
      <c r="CNM18" s="29"/>
      <c r="CNN18" s="29"/>
      <c r="CNO18" s="29"/>
      <c r="CNP18" s="29"/>
      <c r="CNQ18" s="29"/>
      <c r="CNR18" s="29"/>
      <c r="CNS18" s="29"/>
      <c r="CNT18" s="29"/>
      <c r="CNU18" s="29"/>
      <c r="CNV18" s="29"/>
      <c r="CNW18" s="29"/>
      <c r="CNX18" s="29"/>
      <c r="CNY18" s="29"/>
      <c r="CNZ18" s="29"/>
      <c r="COA18" s="29"/>
      <c r="COB18" s="29"/>
      <c r="COC18" s="29"/>
      <c r="COD18" s="29"/>
      <c r="COE18" s="29"/>
      <c r="COF18" s="29"/>
      <c r="COG18" s="29"/>
      <c r="COH18" s="29"/>
      <c r="COI18" s="29"/>
      <c r="COJ18" s="29"/>
      <c r="COK18" s="29"/>
      <c r="COL18" s="29"/>
      <c r="COM18" s="29"/>
      <c r="CON18" s="29"/>
      <c r="COO18" s="29"/>
      <c r="COP18" s="29"/>
      <c r="COQ18" s="29"/>
      <c r="COR18" s="29"/>
      <c r="COS18" s="29"/>
      <c r="COT18" s="29"/>
      <c r="COU18" s="29"/>
      <c r="COV18" s="29"/>
      <c r="COW18" s="29"/>
      <c r="COX18" s="29"/>
      <c r="COY18" s="29"/>
      <c r="COZ18" s="29"/>
      <c r="CPA18" s="29"/>
      <c r="CPB18" s="29"/>
      <c r="CPC18" s="29"/>
      <c r="CPD18" s="29"/>
      <c r="CPE18" s="29"/>
      <c r="CPF18" s="29"/>
      <c r="CPG18" s="29"/>
      <c r="CPH18" s="29"/>
      <c r="CPI18" s="29"/>
      <c r="CPJ18" s="29"/>
      <c r="CPK18" s="29"/>
      <c r="CPL18" s="29"/>
      <c r="CPM18" s="29"/>
      <c r="CPN18" s="29"/>
      <c r="CPO18" s="29"/>
      <c r="CPP18" s="29"/>
      <c r="CPQ18" s="29"/>
      <c r="CPR18" s="29"/>
      <c r="CPS18" s="29"/>
      <c r="CPT18" s="29"/>
      <c r="CPU18" s="29"/>
      <c r="CPV18" s="29"/>
      <c r="CPW18" s="29"/>
      <c r="CPX18" s="29"/>
      <c r="CPY18" s="29"/>
      <c r="CPZ18" s="29"/>
      <c r="CQA18" s="29"/>
      <c r="CQB18" s="29"/>
      <c r="CQC18" s="29"/>
      <c r="CQD18" s="29"/>
      <c r="CQE18" s="29"/>
      <c r="CQF18" s="29"/>
      <c r="CQG18" s="29"/>
      <c r="CQH18" s="29"/>
      <c r="CQI18" s="29"/>
      <c r="CQJ18" s="29"/>
      <c r="CQK18" s="29"/>
      <c r="CQL18" s="29"/>
      <c r="CQM18" s="29"/>
      <c r="CQN18" s="29"/>
      <c r="CQO18" s="29"/>
      <c r="CQP18" s="29"/>
      <c r="CQQ18" s="29"/>
      <c r="CQR18" s="29"/>
      <c r="CQS18" s="29"/>
      <c r="CQT18" s="29"/>
      <c r="CQU18" s="29"/>
      <c r="CQV18" s="29"/>
      <c r="CQW18" s="29"/>
      <c r="CQX18" s="29"/>
      <c r="CQY18" s="29"/>
      <c r="CQZ18" s="29"/>
      <c r="CRA18" s="29"/>
      <c r="CRB18" s="29"/>
      <c r="CRC18" s="29"/>
      <c r="CRD18" s="29"/>
      <c r="CRE18" s="29"/>
      <c r="CRF18" s="29"/>
      <c r="CRG18" s="29"/>
      <c r="CRH18" s="29"/>
      <c r="CRI18" s="29"/>
      <c r="CRJ18" s="29"/>
      <c r="CRK18" s="29"/>
      <c r="CRL18" s="29"/>
      <c r="CRM18" s="29"/>
      <c r="CRN18" s="29"/>
      <c r="CRO18" s="29"/>
      <c r="CRP18" s="29"/>
      <c r="CRQ18" s="29"/>
      <c r="CRR18" s="29"/>
      <c r="CRS18" s="29"/>
      <c r="CRT18" s="29"/>
      <c r="CRU18" s="29"/>
      <c r="CRV18" s="29"/>
      <c r="CRW18" s="29"/>
      <c r="CRX18" s="29"/>
      <c r="CRY18" s="29"/>
      <c r="CRZ18" s="29"/>
      <c r="CSA18" s="29"/>
      <c r="CSB18" s="29"/>
      <c r="CSC18" s="29"/>
      <c r="CSD18" s="29"/>
      <c r="CSE18" s="29"/>
      <c r="CSF18" s="29"/>
      <c r="CSG18" s="29"/>
      <c r="CSH18" s="29"/>
      <c r="CSI18" s="29"/>
      <c r="CSJ18" s="29"/>
      <c r="CSK18" s="29"/>
      <c r="CSL18" s="29"/>
      <c r="CSM18" s="29"/>
      <c r="CSN18" s="29"/>
      <c r="CSO18" s="29"/>
      <c r="CSP18" s="29"/>
      <c r="CSQ18" s="29"/>
      <c r="CSR18" s="29"/>
      <c r="CSS18" s="29"/>
      <c r="CST18" s="29"/>
      <c r="CSU18" s="29"/>
      <c r="CSV18" s="29"/>
      <c r="CSW18" s="29"/>
      <c r="CSX18" s="29"/>
      <c r="CSY18" s="29"/>
      <c r="CSZ18" s="29"/>
      <c r="CTA18" s="29"/>
      <c r="CTB18" s="29"/>
      <c r="CTC18" s="29"/>
      <c r="CTD18" s="29"/>
      <c r="CTE18" s="29"/>
      <c r="CTF18" s="29"/>
      <c r="CTG18" s="29"/>
      <c r="CTH18" s="29"/>
      <c r="CTI18" s="29"/>
      <c r="CTJ18" s="29"/>
      <c r="CTK18" s="29"/>
      <c r="CTL18" s="29"/>
      <c r="CTM18" s="29"/>
      <c r="CTN18" s="29"/>
      <c r="CTO18" s="29"/>
      <c r="CTP18" s="29"/>
      <c r="CTQ18" s="29"/>
      <c r="CTR18" s="29"/>
      <c r="CTS18" s="29"/>
      <c r="CTT18" s="29"/>
      <c r="CTU18" s="29"/>
      <c r="CTV18" s="29"/>
      <c r="CTW18" s="29"/>
      <c r="CTX18" s="29"/>
      <c r="CTY18" s="29"/>
      <c r="CTZ18" s="29"/>
      <c r="CUA18" s="29"/>
      <c r="CUB18" s="29"/>
      <c r="CUC18" s="29"/>
      <c r="CUD18" s="29"/>
      <c r="CUE18" s="29"/>
      <c r="CUF18" s="29"/>
      <c r="CUG18" s="29"/>
      <c r="CUH18" s="29"/>
      <c r="CUI18" s="29"/>
      <c r="CUJ18" s="29"/>
      <c r="CUK18" s="29"/>
      <c r="CUL18" s="29"/>
      <c r="CUM18" s="29"/>
      <c r="CUN18" s="29"/>
      <c r="CUO18" s="29"/>
      <c r="CUP18" s="29"/>
      <c r="CUQ18" s="29"/>
      <c r="CUR18" s="29"/>
      <c r="CUS18" s="29"/>
      <c r="CUT18" s="29"/>
      <c r="CUU18" s="29"/>
      <c r="CUV18" s="29"/>
      <c r="CUW18" s="29"/>
      <c r="CUX18" s="29"/>
      <c r="CUY18" s="29"/>
      <c r="CUZ18" s="29"/>
      <c r="CVA18" s="29"/>
      <c r="CVB18" s="29"/>
      <c r="CVC18" s="29"/>
      <c r="CVD18" s="29"/>
      <c r="CVE18" s="29"/>
      <c r="CVF18" s="29"/>
      <c r="CVG18" s="29"/>
      <c r="CVH18" s="29"/>
      <c r="CVI18" s="29"/>
      <c r="CVJ18" s="29"/>
      <c r="CVK18" s="29"/>
      <c r="CVL18" s="29"/>
      <c r="CVM18" s="29"/>
      <c r="CVN18" s="29"/>
      <c r="CVO18" s="29"/>
      <c r="CVP18" s="29"/>
      <c r="CVQ18" s="29"/>
      <c r="CVR18" s="29"/>
      <c r="CVS18" s="29"/>
      <c r="CVT18" s="29"/>
      <c r="CVU18" s="29"/>
      <c r="CVV18" s="29"/>
      <c r="CVW18" s="29"/>
      <c r="CVX18" s="29"/>
      <c r="CVY18" s="29"/>
      <c r="CVZ18" s="29"/>
      <c r="CWA18" s="29"/>
      <c r="CWB18" s="29"/>
      <c r="CWC18" s="29"/>
      <c r="CWD18" s="29"/>
      <c r="CWE18" s="29"/>
      <c r="CWF18" s="29"/>
      <c r="CWG18" s="29"/>
      <c r="CWH18" s="29"/>
      <c r="CWI18" s="29"/>
      <c r="CWJ18" s="29"/>
      <c r="CWK18" s="29"/>
      <c r="CWL18" s="29"/>
      <c r="CWM18" s="29"/>
      <c r="CWN18" s="29"/>
      <c r="CWO18" s="29"/>
      <c r="CWP18" s="29"/>
      <c r="CWQ18" s="29"/>
      <c r="CWR18" s="29"/>
      <c r="CWS18" s="29"/>
      <c r="CWT18" s="29"/>
      <c r="CWU18" s="29"/>
      <c r="CWV18" s="29"/>
      <c r="CWW18" s="29"/>
      <c r="CWX18" s="29"/>
      <c r="CWY18" s="29"/>
      <c r="CWZ18" s="29"/>
      <c r="CXA18" s="29"/>
      <c r="CXB18" s="29"/>
      <c r="CXC18" s="29"/>
      <c r="CXD18" s="29"/>
      <c r="CXE18" s="29"/>
      <c r="CXF18" s="29"/>
      <c r="CXG18" s="29"/>
      <c r="CXH18" s="29"/>
      <c r="CXI18" s="29"/>
      <c r="CXJ18" s="29"/>
      <c r="CXK18" s="29"/>
      <c r="CXL18" s="29"/>
      <c r="CXM18" s="29"/>
      <c r="CXN18" s="29"/>
      <c r="CXO18" s="29"/>
      <c r="CXP18" s="29"/>
      <c r="CXQ18" s="29"/>
      <c r="CXR18" s="29"/>
      <c r="CXS18" s="29"/>
      <c r="CXT18" s="29"/>
      <c r="CXU18" s="29"/>
      <c r="CXV18" s="29"/>
      <c r="CXW18" s="29"/>
      <c r="CXX18" s="29"/>
      <c r="CXY18" s="29"/>
      <c r="CXZ18" s="29"/>
      <c r="CYA18" s="29"/>
      <c r="CYB18" s="29"/>
      <c r="CYC18" s="29"/>
      <c r="CYD18" s="29"/>
      <c r="CYE18" s="29"/>
      <c r="CYF18" s="29"/>
      <c r="CYG18" s="29"/>
      <c r="CYH18" s="29"/>
      <c r="CYI18" s="29"/>
      <c r="CYJ18" s="29"/>
      <c r="CYK18" s="29"/>
      <c r="CYL18" s="29"/>
      <c r="CYM18" s="29"/>
      <c r="CYN18" s="29"/>
      <c r="CYO18" s="29"/>
      <c r="CYP18" s="29"/>
      <c r="CYQ18" s="29"/>
      <c r="CYR18" s="29"/>
      <c r="CYS18" s="29"/>
      <c r="CYT18" s="29"/>
      <c r="CYU18" s="29"/>
      <c r="CYV18" s="29"/>
      <c r="CYW18" s="29"/>
      <c r="CYX18" s="29"/>
      <c r="CYY18" s="29"/>
      <c r="CYZ18" s="29"/>
      <c r="CZA18" s="29"/>
      <c r="CZB18" s="29"/>
      <c r="CZC18" s="29"/>
      <c r="CZD18" s="29"/>
      <c r="CZE18" s="29"/>
      <c r="CZF18" s="29"/>
      <c r="CZG18" s="29"/>
      <c r="CZH18" s="29"/>
      <c r="CZI18" s="29"/>
      <c r="CZJ18" s="29"/>
      <c r="CZK18" s="29"/>
      <c r="CZL18" s="29"/>
      <c r="CZM18" s="29"/>
      <c r="CZN18" s="29"/>
      <c r="CZO18" s="29"/>
      <c r="CZP18" s="29"/>
      <c r="CZQ18" s="29"/>
      <c r="CZR18" s="29"/>
      <c r="CZS18" s="29"/>
      <c r="CZT18" s="29"/>
      <c r="CZU18" s="29"/>
      <c r="CZV18" s="29"/>
      <c r="CZW18" s="29"/>
      <c r="CZX18" s="29"/>
      <c r="CZY18" s="29"/>
      <c r="CZZ18" s="29"/>
      <c r="DAA18" s="29"/>
      <c r="DAB18" s="29"/>
      <c r="DAC18" s="29"/>
      <c r="DAD18" s="29"/>
      <c r="DAE18" s="29"/>
      <c r="DAF18" s="29"/>
      <c r="DAG18" s="29"/>
      <c r="DAH18" s="29"/>
      <c r="DAI18" s="29"/>
      <c r="DAJ18" s="29"/>
      <c r="DAK18" s="29"/>
      <c r="DAL18" s="29"/>
      <c r="DAM18" s="29"/>
      <c r="DAN18" s="29"/>
      <c r="DAO18" s="29"/>
      <c r="DAP18" s="29"/>
      <c r="DAQ18" s="29"/>
      <c r="DAR18" s="29"/>
      <c r="DAS18" s="29"/>
      <c r="DAT18" s="29"/>
      <c r="DAU18" s="29"/>
      <c r="DAV18" s="29"/>
      <c r="DAW18" s="29"/>
      <c r="DAX18" s="29"/>
      <c r="DAY18" s="29"/>
      <c r="DAZ18" s="29"/>
      <c r="DBA18" s="29"/>
      <c r="DBB18" s="29"/>
      <c r="DBC18" s="29"/>
      <c r="DBD18" s="29"/>
      <c r="DBE18" s="29"/>
      <c r="DBF18" s="29"/>
      <c r="DBG18" s="29"/>
      <c r="DBH18" s="29"/>
      <c r="DBI18" s="29"/>
      <c r="DBJ18" s="29"/>
      <c r="DBK18" s="29"/>
      <c r="DBL18" s="29"/>
      <c r="DBM18" s="29"/>
      <c r="DBN18" s="29"/>
      <c r="DBO18" s="29"/>
      <c r="DBP18" s="29"/>
      <c r="DBQ18" s="29"/>
      <c r="DBR18" s="29"/>
      <c r="DBS18" s="29"/>
      <c r="DBT18" s="29"/>
      <c r="DBU18" s="29"/>
      <c r="DBV18" s="29"/>
      <c r="DBW18" s="29"/>
      <c r="DBX18" s="29"/>
      <c r="DBY18" s="29"/>
      <c r="DBZ18" s="29"/>
      <c r="DCA18" s="29"/>
      <c r="DCB18" s="29"/>
      <c r="DCC18" s="29"/>
      <c r="DCD18" s="29"/>
      <c r="DCE18" s="29"/>
      <c r="DCF18" s="29"/>
      <c r="DCG18" s="29"/>
      <c r="DCH18" s="29"/>
      <c r="DCI18" s="29"/>
      <c r="DCJ18" s="29"/>
      <c r="DCK18" s="29"/>
      <c r="DCL18" s="29"/>
      <c r="DCM18" s="29"/>
      <c r="DCN18" s="29"/>
      <c r="DCO18" s="29"/>
      <c r="DCP18" s="29"/>
      <c r="DCQ18" s="29"/>
      <c r="DCR18" s="29"/>
      <c r="DCS18" s="29"/>
      <c r="DCT18" s="29"/>
      <c r="DCU18" s="29"/>
      <c r="DCV18" s="29"/>
      <c r="DCW18" s="29"/>
      <c r="DCX18" s="29"/>
      <c r="DCY18" s="29"/>
      <c r="DCZ18" s="29"/>
      <c r="DDA18" s="29"/>
      <c r="DDB18" s="29"/>
      <c r="DDC18" s="29"/>
      <c r="DDD18" s="29"/>
      <c r="DDE18" s="29"/>
      <c r="DDF18" s="29"/>
      <c r="DDG18" s="29"/>
      <c r="DDH18" s="29"/>
      <c r="DDI18" s="29"/>
      <c r="DDJ18" s="29"/>
      <c r="DDK18" s="29"/>
      <c r="DDL18" s="29"/>
      <c r="DDM18" s="29"/>
      <c r="DDN18" s="29"/>
      <c r="DDO18" s="29"/>
      <c r="DDP18" s="29"/>
      <c r="DDQ18" s="29"/>
      <c r="DDR18" s="29"/>
      <c r="DDS18" s="29"/>
      <c r="DDT18" s="29"/>
      <c r="DDU18" s="29"/>
      <c r="DDV18" s="29"/>
      <c r="DDW18" s="29"/>
      <c r="DDX18" s="29"/>
      <c r="DDY18" s="29"/>
      <c r="DDZ18" s="29"/>
      <c r="DEA18" s="29"/>
      <c r="DEB18" s="29"/>
      <c r="DEC18" s="29"/>
      <c r="DED18" s="29"/>
      <c r="DEE18" s="29"/>
      <c r="DEF18" s="29"/>
      <c r="DEG18" s="29"/>
      <c r="DEH18" s="29"/>
      <c r="DEI18" s="29"/>
      <c r="DEJ18" s="29"/>
      <c r="DEK18" s="29"/>
      <c r="DEL18" s="29"/>
      <c r="DEM18" s="29"/>
      <c r="DEN18" s="29"/>
      <c r="DEO18" s="29"/>
      <c r="DEP18" s="29"/>
      <c r="DEQ18" s="29"/>
      <c r="DER18" s="29"/>
      <c r="DES18" s="29"/>
      <c r="DET18" s="29"/>
      <c r="DEU18" s="29"/>
      <c r="DEV18" s="29"/>
      <c r="DEW18" s="29"/>
      <c r="DEX18" s="29"/>
      <c r="DEY18" s="29"/>
      <c r="DEZ18" s="29"/>
      <c r="DFA18" s="29"/>
      <c r="DFB18" s="29"/>
      <c r="DFC18" s="29"/>
      <c r="DFD18" s="29"/>
      <c r="DFE18" s="29"/>
      <c r="DFF18" s="29"/>
      <c r="DFG18" s="29"/>
      <c r="DFH18" s="29"/>
      <c r="DFI18" s="29"/>
      <c r="DFJ18" s="29"/>
      <c r="DFK18" s="29"/>
      <c r="DFL18" s="29"/>
      <c r="DFM18" s="29"/>
      <c r="DFN18" s="29"/>
      <c r="DFO18" s="29"/>
      <c r="DFP18" s="29"/>
      <c r="DFQ18" s="29"/>
      <c r="DFR18" s="29"/>
      <c r="DFS18" s="29"/>
      <c r="DFT18" s="29"/>
      <c r="DFU18" s="29"/>
      <c r="DFV18" s="29"/>
      <c r="DFW18" s="29"/>
      <c r="DFX18" s="29"/>
      <c r="DFY18" s="29"/>
      <c r="DFZ18" s="29"/>
      <c r="DGA18" s="29"/>
      <c r="DGB18" s="29"/>
      <c r="DGC18" s="29"/>
      <c r="DGD18" s="29"/>
      <c r="DGE18" s="29"/>
      <c r="DGF18" s="29"/>
      <c r="DGG18" s="29"/>
      <c r="DGH18" s="29"/>
      <c r="DGI18" s="29"/>
      <c r="DGJ18" s="29"/>
      <c r="DGK18" s="29"/>
      <c r="DGL18" s="29"/>
      <c r="DGM18" s="29"/>
      <c r="DGN18" s="29"/>
      <c r="DGO18" s="29"/>
      <c r="DGP18" s="29"/>
      <c r="DGQ18" s="29"/>
      <c r="DGR18" s="29"/>
      <c r="DGS18" s="29"/>
      <c r="DGT18" s="29"/>
      <c r="DGU18" s="29"/>
      <c r="DGV18" s="29"/>
      <c r="DGW18" s="29"/>
      <c r="DGX18" s="29"/>
      <c r="DGY18" s="29"/>
      <c r="DGZ18" s="29"/>
      <c r="DHA18" s="29"/>
      <c r="DHB18" s="29"/>
      <c r="DHC18" s="29"/>
      <c r="DHD18" s="29"/>
      <c r="DHE18" s="29"/>
      <c r="DHF18" s="29"/>
      <c r="DHG18" s="29"/>
      <c r="DHH18" s="29"/>
      <c r="DHI18" s="29"/>
      <c r="DHJ18" s="29"/>
      <c r="DHK18" s="29"/>
      <c r="DHL18" s="29"/>
      <c r="DHM18" s="29"/>
      <c r="DHN18" s="29"/>
      <c r="DHO18" s="29"/>
      <c r="DHP18" s="29"/>
      <c r="DHQ18" s="29"/>
      <c r="DHR18" s="29"/>
      <c r="DHS18" s="29"/>
      <c r="DHT18" s="29"/>
      <c r="DHU18" s="29"/>
      <c r="DHV18" s="29"/>
      <c r="DHW18" s="29"/>
      <c r="DHX18" s="29"/>
      <c r="DHY18" s="29"/>
      <c r="DHZ18" s="29"/>
      <c r="DIA18" s="29"/>
      <c r="DIB18" s="29"/>
      <c r="DIC18" s="29"/>
      <c r="DID18" s="29"/>
      <c r="DIE18" s="29"/>
      <c r="DIF18" s="29"/>
      <c r="DIG18" s="29"/>
      <c r="DIH18" s="29"/>
      <c r="DII18" s="29"/>
      <c r="DIJ18" s="29"/>
      <c r="DIK18" s="29"/>
      <c r="DIL18" s="29"/>
      <c r="DIM18" s="29"/>
      <c r="DIN18" s="29"/>
      <c r="DIO18" s="29"/>
      <c r="DIP18" s="29"/>
      <c r="DIQ18" s="29"/>
      <c r="DIR18" s="29"/>
      <c r="DIS18" s="29"/>
      <c r="DIT18" s="29"/>
      <c r="DIU18" s="29"/>
      <c r="DIV18" s="29"/>
      <c r="DIW18" s="29"/>
      <c r="DIX18" s="29"/>
      <c r="DIY18" s="29"/>
      <c r="DIZ18" s="29"/>
      <c r="DJA18" s="29"/>
      <c r="DJB18" s="29"/>
      <c r="DJC18" s="29"/>
      <c r="DJD18" s="29"/>
      <c r="DJE18" s="29"/>
      <c r="DJF18" s="29"/>
      <c r="DJG18" s="29"/>
      <c r="DJH18" s="29"/>
      <c r="DJI18" s="29"/>
      <c r="DJJ18" s="29"/>
      <c r="DJK18" s="29"/>
      <c r="DJL18" s="29"/>
      <c r="DJM18" s="29"/>
      <c r="DJN18" s="29"/>
      <c r="DJO18" s="29"/>
      <c r="DJP18" s="29"/>
      <c r="DJQ18" s="29"/>
      <c r="DJR18" s="29"/>
      <c r="DJS18" s="29"/>
      <c r="DJT18" s="29"/>
      <c r="DJU18" s="29"/>
      <c r="DJV18" s="29"/>
      <c r="DJW18" s="29"/>
      <c r="DJX18" s="29"/>
      <c r="DJY18" s="29"/>
      <c r="DJZ18" s="29"/>
      <c r="DKA18" s="29"/>
      <c r="DKB18" s="29"/>
      <c r="DKC18" s="29"/>
      <c r="DKD18" s="29"/>
      <c r="DKE18" s="29"/>
      <c r="DKF18" s="29"/>
      <c r="DKG18" s="29"/>
      <c r="DKH18" s="29"/>
      <c r="DKI18" s="29"/>
      <c r="DKJ18" s="29"/>
      <c r="DKK18" s="29"/>
      <c r="DKL18" s="29"/>
      <c r="DKM18" s="29"/>
      <c r="DKN18" s="29"/>
      <c r="DKO18" s="29"/>
      <c r="DKP18" s="29"/>
      <c r="DKQ18" s="29"/>
      <c r="DKR18" s="29"/>
      <c r="DKS18" s="29"/>
      <c r="DKT18" s="29"/>
      <c r="DKU18" s="29"/>
      <c r="DKV18" s="29"/>
      <c r="DKW18" s="29"/>
      <c r="DKX18" s="29"/>
      <c r="DKY18" s="29"/>
      <c r="DKZ18" s="29"/>
      <c r="DLA18" s="29"/>
      <c r="DLB18" s="29"/>
      <c r="DLC18" s="29"/>
      <c r="DLD18" s="29"/>
      <c r="DLE18" s="29"/>
      <c r="DLF18" s="29"/>
      <c r="DLG18" s="29"/>
      <c r="DLH18" s="29"/>
      <c r="DLI18" s="29"/>
      <c r="DLJ18" s="29"/>
      <c r="DLK18" s="29"/>
      <c r="DLL18" s="29"/>
      <c r="DLM18" s="29"/>
      <c r="DLN18" s="29"/>
      <c r="DLO18" s="29"/>
      <c r="DLP18" s="29"/>
      <c r="DLQ18" s="29"/>
      <c r="DLR18" s="29"/>
      <c r="DLS18" s="29"/>
      <c r="DLT18" s="29"/>
      <c r="DLU18" s="29"/>
      <c r="DLV18" s="29"/>
      <c r="DLW18" s="29"/>
      <c r="DLX18" s="29"/>
      <c r="DLY18" s="29"/>
      <c r="DLZ18" s="29"/>
      <c r="DMA18" s="29"/>
      <c r="DMB18" s="29"/>
      <c r="DMC18" s="29"/>
      <c r="DMD18" s="29"/>
      <c r="DME18" s="29"/>
      <c r="DMF18" s="29"/>
      <c r="DMG18" s="29"/>
      <c r="DMH18" s="29"/>
      <c r="DMI18" s="29"/>
      <c r="DMJ18" s="29"/>
      <c r="DMK18" s="29"/>
      <c r="DML18" s="29"/>
      <c r="DMM18" s="29"/>
      <c r="DMN18" s="29"/>
      <c r="DMO18" s="29"/>
      <c r="DMP18" s="29"/>
      <c r="DMQ18" s="29"/>
      <c r="DMR18" s="29"/>
      <c r="DMS18" s="29"/>
      <c r="DMT18" s="29"/>
      <c r="DMU18" s="29"/>
      <c r="DMV18" s="29"/>
      <c r="DMW18" s="29"/>
      <c r="DMX18" s="29"/>
      <c r="DMY18" s="29"/>
      <c r="DMZ18" s="29"/>
      <c r="DNA18" s="29"/>
      <c r="DNB18" s="29"/>
      <c r="DNC18" s="29"/>
      <c r="DND18" s="29"/>
      <c r="DNE18" s="29"/>
      <c r="DNF18" s="29"/>
      <c r="DNG18" s="29"/>
      <c r="DNH18" s="29"/>
      <c r="DNI18" s="29"/>
      <c r="DNJ18" s="29"/>
      <c r="DNK18" s="29"/>
      <c r="DNL18" s="29"/>
      <c r="DNM18" s="29"/>
      <c r="DNN18" s="29"/>
      <c r="DNO18" s="29"/>
      <c r="DNP18" s="29"/>
      <c r="DNQ18" s="29"/>
      <c r="DNR18" s="29"/>
      <c r="DNS18" s="29"/>
      <c r="DNT18" s="29"/>
      <c r="DNU18" s="29"/>
      <c r="DNV18" s="29"/>
      <c r="DNW18" s="29"/>
      <c r="DNX18" s="29"/>
      <c r="DNY18" s="29"/>
      <c r="DNZ18" s="29"/>
      <c r="DOA18" s="29"/>
      <c r="DOB18" s="29"/>
      <c r="DOC18" s="29"/>
      <c r="DOD18" s="29"/>
      <c r="DOE18" s="29"/>
      <c r="DOF18" s="29"/>
      <c r="DOG18" s="29"/>
      <c r="DOH18" s="29"/>
      <c r="DOI18" s="29"/>
      <c r="DOJ18" s="29"/>
      <c r="DOK18" s="29"/>
      <c r="DOL18" s="29"/>
      <c r="DOM18" s="29"/>
      <c r="DON18" s="29"/>
      <c r="DOO18" s="29"/>
      <c r="DOP18" s="29"/>
      <c r="DOQ18" s="29"/>
      <c r="DOR18" s="29"/>
      <c r="DOS18" s="29"/>
      <c r="DOT18" s="29"/>
      <c r="DOU18" s="29"/>
      <c r="DOV18" s="29"/>
      <c r="DOW18" s="29"/>
      <c r="DOX18" s="29"/>
      <c r="DOY18" s="29"/>
      <c r="DOZ18" s="29"/>
      <c r="DPA18" s="29"/>
      <c r="DPB18" s="29"/>
      <c r="DPC18" s="29"/>
      <c r="DPD18" s="29"/>
      <c r="DPE18" s="29"/>
      <c r="DPF18" s="29"/>
      <c r="DPG18" s="29"/>
      <c r="DPH18" s="29"/>
      <c r="DPI18" s="29"/>
      <c r="DPJ18" s="29"/>
      <c r="DPK18" s="29"/>
      <c r="DPL18" s="29"/>
      <c r="DPM18" s="29"/>
      <c r="DPN18" s="29"/>
      <c r="DPO18" s="29"/>
      <c r="DPP18" s="29"/>
      <c r="DPQ18" s="29"/>
      <c r="DPR18" s="29"/>
      <c r="DPS18" s="29"/>
      <c r="DPT18" s="29"/>
      <c r="DPU18" s="29"/>
      <c r="DPV18" s="29"/>
      <c r="DPW18" s="29"/>
      <c r="DPX18" s="29"/>
      <c r="DPY18" s="29"/>
      <c r="DPZ18" s="29"/>
      <c r="DQA18" s="29"/>
      <c r="DQB18" s="29"/>
      <c r="DQC18" s="29"/>
      <c r="DQD18" s="29"/>
      <c r="DQE18" s="29"/>
      <c r="DQF18" s="29"/>
      <c r="DQG18" s="29"/>
      <c r="DQH18" s="29"/>
      <c r="DQI18" s="29"/>
      <c r="DQJ18" s="29"/>
      <c r="DQK18" s="29"/>
      <c r="DQL18" s="29"/>
      <c r="DQM18" s="29"/>
      <c r="DQN18" s="29"/>
      <c r="DQO18" s="29"/>
      <c r="DQP18" s="29"/>
      <c r="DQQ18" s="29"/>
      <c r="DQR18" s="29"/>
      <c r="DQS18" s="29"/>
      <c r="DQT18" s="29"/>
      <c r="DQU18" s="29"/>
      <c r="DQV18" s="29"/>
      <c r="DQW18" s="29"/>
      <c r="DQX18" s="29"/>
      <c r="DQY18" s="29"/>
      <c r="DQZ18" s="29"/>
      <c r="DRA18" s="29"/>
      <c r="DRB18" s="29"/>
      <c r="DRC18" s="29"/>
      <c r="DRD18" s="29"/>
      <c r="DRE18" s="29"/>
      <c r="DRF18" s="29"/>
      <c r="DRG18" s="29"/>
      <c r="DRH18" s="29"/>
      <c r="DRI18" s="29"/>
      <c r="DRJ18" s="29"/>
      <c r="DRK18" s="29"/>
      <c r="DRL18" s="29"/>
      <c r="DRM18" s="29"/>
      <c r="DRN18" s="29"/>
      <c r="DRO18" s="29"/>
      <c r="DRP18" s="29"/>
      <c r="DRQ18" s="29"/>
      <c r="DRR18" s="29"/>
      <c r="DRS18" s="29"/>
      <c r="DRT18" s="29"/>
      <c r="DRU18" s="29"/>
      <c r="DRV18" s="29"/>
      <c r="DRW18" s="29"/>
      <c r="DRX18" s="29"/>
      <c r="DRY18" s="29"/>
      <c r="DRZ18" s="29"/>
      <c r="DSA18" s="29"/>
      <c r="DSB18" s="29"/>
      <c r="DSC18" s="29"/>
      <c r="DSD18" s="29"/>
      <c r="DSE18" s="29"/>
      <c r="DSF18" s="29"/>
      <c r="DSG18" s="29"/>
      <c r="DSH18" s="29"/>
      <c r="DSI18" s="29"/>
      <c r="DSJ18" s="29"/>
      <c r="DSK18" s="29"/>
      <c r="DSL18" s="29"/>
      <c r="DSM18" s="29"/>
      <c r="DSN18" s="29"/>
      <c r="DSO18" s="29"/>
      <c r="DSP18" s="29"/>
      <c r="DSQ18" s="29"/>
      <c r="DSR18" s="29"/>
      <c r="DSS18" s="29"/>
      <c r="DST18" s="29"/>
      <c r="DSU18" s="29"/>
      <c r="DSV18" s="29"/>
      <c r="DSW18" s="29"/>
      <c r="DSX18" s="29"/>
      <c r="DSY18" s="29"/>
      <c r="DSZ18" s="29"/>
      <c r="DTA18" s="29"/>
      <c r="DTB18" s="29"/>
      <c r="DTC18" s="29"/>
      <c r="DTD18" s="29"/>
      <c r="DTE18" s="29"/>
      <c r="DTF18" s="29"/>
      <c r="DTG18" s="29"/>
      <c r="DTH18" s="29"/>
      <c r="DTI18" s="29"/>
      <c r="DTJ18" s="29"/>
      <c r="DTK18" s="29"/>
      <c r="DTL18" s="29"/>
      <c r="DTM18" s="29"/>
      <c r="DTN18" s="29"/>
      <c r="DTO18" s="29"/>
      <c r="DTP18" s="29"/>
      <c r="DTQ18" s="29"/>
      <c r="DTR18" s="29"/>
      <c r="DTS18" s="29"/>
      <c r="DTT18" s="29"/>
      <c r="DTU18" s="29"/>
      <c r="DTV18" s="29"/>
      <c r="DTW18" s="29"/>
      <c r="DTX18" s="29"/>
      <c r="DTY18" s="29"/>
      <c r="DTZ18" s="29"/>
      <c r="DUA18" s="29"/>
      <c r="DUB18" s="29"/>
      <c r="DUC18" s="29"/>
      <c r="DUD18" s="29"/>
      <c r="DUE18" s="29"/>
      <c r="DUF18" s="29"/>
      <c r="DUG18" s="29"/>
      <c r="DUH18" s="29"/>
      <c r="DUI18" s="29"/>
      <c r="DUJ18" s="29"/>
      <c r="DUK18" s="29"/>
      <c r="DUL18" s="29"/>
      <c r="DUM18" s="29"/>
      <c r="DUN18" s="29"/>
      <c r="DUO18" s="29"/>
      <c r="DUP18" s="29"/>
      <c r="DUQ18" s="29"/>
      <c r="DUR18" s="29"/>
      <c r="DUS18" s="29"/>
      <c r="DUT18" s="29"/>
      <c r="DUU18" s="29"/>
      <c r="DUV18" s="29"/>
      <c r="DUW18" s="29"/>
      <c r="DUX18" s="29"/>
      <c r="DUY18" s="29"/>
      <c r="DUZ18" s="29"/>
      <c r="DVA18" s="29"/>
      <c r="DVB18" s="29"/>
      <c r="DVC18" s="29"/>
      <c r="DVD18" s="29"/>
      <c r="DVE18" s="29"/>
      <c r="DVF18" s="29"/>
      <c r="DVG18" s="29"/>
      <c r="DVH18" s="29"/>
      <c r="DVI18" s="29"/>
      <c r="DVJ18" s="29"/>
      <c r="DVK18" s="29"/>
      <c r="DVL18" s="29"/>
      <c r="DVM18" s="29"/>
      <c r="DVN18" s="29"/>
      <c r="DVO18" s="29"/>
      <c r="DVP18" s="29"/>
      <c r="DVQ18" s="29"/>
      <c r="DVR18" s="29"/>
      <c r="DVS18" s="29"/>
      <c r="DVT18" s="29"/>
      <c r="DVU18" s="29"/>
      <c r="DVV18" s="29"/>
      <c r="DVW18" s="29"/>
      <c r="DVX18" s="29"/>
      <c r="DVY18" s="29"/>
      <c r="DVZ18" s="29"/>
      <c r="DWA18" s="29"/>
      <c r="DWB18" s="29"/>
      <c r="DWC18" s="29"/>
      <c r="DWD18" s="29"/>
      <c r="DWE18" s="29"/>
      <c r="DWF18" s="29"/>
      <c r="DWG18" s="29"/>
      <c r="DWH18" s="29"/>
      <c r="DWI18" s="29"/>
      <c r="DWJ18" s="29"/>
      <c r="DWK18" s="29"/>
      <c r="DWL18" s="29"/>
      <c r="DWM18" s="29"/>
      <c r="DWN18" s="29"/>
      <c r="DWO18" s="29"/>
      <c r="DWP18" s="29"/>
      <c r="DWQ18" s="29"/>
      <c r="DWR18" s="29"/>
      <c r="DWS18" s="29"/>
      <c r="DWT18" s="29"/>
      <c r="DWU18" s="29"/>
      <c r="DWV18" s="29"/>
      <c r="DWW18" s="29"/>
      <c r="DWX18" s="29"/>
      <c r="DWY18" s="29"/>
      <c r="DWZ18" s="29"/>
      <c r="DXA18" s="29"/>
      <c r="DXB18" s="29"/>
      <c r="DXC18" s="29"/>
      <c r="DXD18" s="29"/>
      <c r="DXE18" s="29"/>
      <c r="DXF18" s="29"/>
      <c r="DXG18" s="29"/>
      <c r="DXH18" s="29"/>
      <c r="DXI18" s="29"/>
      <c r="DXJ18" s="29"/>
      <c r="DXK18" s="29"/>
      <c r="DXL18" s="29"/>
      <c r="DXM18" s="29"/>
      <c r="DXN18" s="29"/>
      <c r="DXO18" s="29"/>
      <c r="DXP18" s="29"/>
      <c r="DXQ18" s="29"/>
      <c r="DXR18" s="29"/>
      <c r="DXS18" s="29"/>
      <c r="DXT18" s="29"/>
      <c r="DXU18" s="29"/>
      <c r="DXV18" s="29"/>
      <c r="DXW18" s="29"/>
      <c r="DXX18" s="29"/>
      <c r="DXY18" s="29"/>
      <c r="DXZ18" s="29"/>
      <c r="DYA18" s="29"/>
      <c r="DYB18" s="29"/>
      <c r="DYC18" s="29"/>
      <c r="DYD18" s="29"/>
      <c r="DYE18" s="29"/>
      <c r="DYF18" s="29"/>
      <c r="DYG18" s="29"/>
      <c r="DYH18" s="29"/>
      <c r="DYI18" s="29"/>
      <c r="DYJ18" s="29"/>
      <c r="DYK18" s="29"/>
      <c r="DYL18" s="29"/>
      <c r="DYM18" s="29"/>
      <c r="DYN18" s="29"/>
      <c r="DYO18" s="29"/>
      <c r="DYP18" s="29"/>
      <c r="DYQ18" s="29"/>
      <c r="DYR18" s="29"/>
      <c r="DYS18" s="29"/>
      <c r="DYT18" s="29"/>
      <c r="DYU18" s="29"/>
      <c r="DYV18" s="29"/>
      <c r="DYW18" s="29"/>
      <c r="DYX18" s="29"/>
      <c r="DYY18" s="29"/>
      <c r="DYZ18" s="29"/>
      <c r="DZA18" s="29"/>
      <c r="DZB18" s="29"/>
      <c r="DZC18" s="29"/>
      <c r="DZD18" s="29"/>
      <c r="DZE18" s="29"/>
      <c r="DZF18" s="29"/>
      <c r="DZG18" s="29"/>
      <c r="DZH18" s="29"/>
      <c r="DZI18" s="29"/>
      <c r="DZJ18" s="29"/>
      <c r="DZK18" s="29"/>
      <c r="DZL18" s="29"/>
      <c r="DZM18" s="29"/>
      <c r="DZN18" s="29"/>
      <c r="DZO18" s="29"/>
      <c r="DZP18" s="29"/>
      <c r="DZQ18" s="29"/>
      <c r="DZR18" s="29"/>
      <c r="DZS18" s="29"/>
      <c r="DZT18" s="29"/>
      <c r="DZU18" s="29"/>
      <c r="DZV18" s="29"/>
      <c r="DZW18" s="29"/>
      <c r="DZX18" s="29"/>
      <c r="DZY18" s="29"/>
      <c r="DZZ18" s="29"/>
      <c r="EAA18" s="29"/>
      <c r="EAB18" s="29"/>
      <c r="EAC18" s="29"/>
      <c r="EAD18" s="29"/>
      <c r="EAE18" s="29"/>
      <c r="EAF18" s="29"/>
      <c r="EAG18" s="29"/>
      <c r="EAH18" s="29"/>
      <c r="EAI18" s="29"/>
      <c r="EAJ18" s="29"/>
      <c r="EAK18" s="29"/>
      <c r="EAL18" s="29"/>
      <c r="EAM18" s="29"/>
      <c r="EAN18" s="29"/>
      <c r="EAO18" s="29"/>
      <c r="EAP18" s="29"/>
      <c r="EAQ18" s="29"/>
      <c r="EAR18" s="29"/>
      <c r="EAS18" s="29"/>
      <c r="EAT18" s="29"/>
      <c r="EAU18" s="29"/>
      <c r="EAV18" s="29"/>
      <c r="EAW18" s="29"/>
      <c r="EAX18" s="29"/>
      <c r="EAY18" s="29"/>
      <c r="EAZ18" s="29"/>
      <c r="EBA18" s="29"/>
      <c r="EBB18" s="29"/>
      <c r="EBC18" s="29"/>
      <c r="EBD18" s="29"/>
      <c r="EBE18" s="29"/>
      <c r="EBF18" s="29"/>
      <c r="EBG18" s="29"/>
      <c r="EBH18" s="29"/>
      <c r="EBI18" s="29"/>
      <c r="EBJ18" s="29"/>
      <c r="EBK18" s="29"/>
      <c r="EBL18" s="29"/>
      <c r="EBM18" s="29"/>
      <c r="EBN18" s="29"/>
      <c r="EBO18" s="29"/>
      <c r="EBP18" s="29"/>
      <c r="EBQ18" s="29"/>
      <c r="EBR18" s="29"/>
      <c r="EBS18" s="29"/>
      <c r="EBT18" s="29"/>
      <c r="EBU18" s="29"/>
      <c r="EBV18" s="29"/>
      <c r="EBW18" s="29"/>
      <c r="EBX18" s="29"/>
      <c r="EBY18" s="29"/>
      <c r="EBZ18" s="29"/>
      <c r="ECA18" s="29"/>
      <c r="ECB18" s="29"/>
      <c r="ECC18" s="29"/>
      <c r="ECD18" s="29"/>
      <c r="ECE18" s="29"/>
      <c r="ECF18" s="29"/>
      <c r="ECG18" s="29"/>
      <c r="ECH18" s="29"/>
      <c r="ECI18" s="29"/>
      <c r="ECJ18" s="29"/>
      <c r="ECK18" s="29"/>
      <c r="ECL18" s="29"/>
      <c r="ECM18" s="29"/>
      <c r="ECN18" s="29"/>
      <c r="ECO18" s="29"/>
      <c r="ECP18" s="29"/>
      <c r="ECQ18" s="29"/>
      <c r="ECR18" s="29"/>
      <c r="ECS18" s="29"/>
      <c r="ECT18" s="29"/>
      <c r="ECU18" s="29"/>
      <c r="ECV18" s="29"/>
      <c r="ECW18" s="29"/>
      <c r="ECX18" s="29"/>
      <c r="ECY18" s="29"/>
      <c r="ECZ18" s="29"/>
      <c r="EDA18" s="29"/>
      <c r="EDB18" s="29"/>
      <c r="EDC18" s="29"/>
      <c r="EDD18" s="29"/>
      <c r="EDE18" s="29"/>
      <c r="EDF18" s="29"/>
      <c r="EDG18" s="29"/>
      <c r="EDH18" s="29"/>
      <c r="EDI18" s="29"/>
      <c r="EDJ18" s="29"/>
      <c r="EDK18" s="29"/>
      <c r="EDL18" s="29"/>
      <c r="EDM18" s="29"/>
      <c r="EDN18" s="29"/>
      <c r="EDO18" s="29"/>
      <c r="EDP18" s="29"/>
      <c r="EDQ18" s="29"/>
      <c r="EDR18" s="29"/>
      <c r="EDS18" s="29"/>
      <c r="EDT18" s="29"/>
      <c r="EDU18" s="29"/>
      <c r="EDV18" s="29"/>
      <c r="EDW18" s="29"/>
      <c r="EDX18" s="29"/>
      <c r="EDY18" s="29"/>
      <c r="EDZ18" s="29"/>
      <c r="EEA18" s="29"/>
      <c r="EEB18" s="29"/>
      <c r="EEC18" s="29"/>
      <c r="EED18" s="29"/>
      <c r="EEE18" s="29"/>
      <c r="EEF18" s="29"/>
      <c r="EEG18" s="29"/>
      <c r="EEH18" s="29"/>
      <c r="EEI18" s="29"/>
      <c r="EEJ18" s="29"/>
      <c r="EEK18" s="29"/>
      <c r="EEL18" s="29"/>
      <c r="EEM18" s="29"/>
      <c r="EEN18" s="29"/>
      <c r="EEO18" s="29"/>
      <c r="EEP18" s="29"/>
      <c r="EEQ18" s="29"/>
      <c r="EER18" s="29"/>
      <c r="EES18" s="29"/>
      <c r="EET18" s="29"/>
      <c r="EEU18" s="29"/>
      <c r="EEV18" s="29"/>
      <c r="EEW18" s="29"/>
      <c r="EEX18" s="29"/>
      <c r="EEY18" s="29"/>
      <c r="EEZ18" s="29"/>
      <c r="EFA18" s="29"/>
      <c r="EFB18" s="29"/>
      <c r="EFC18" s="29"/>
      <c r="EFD18" s="29"/>
      <c r="EFE18" s="29"/>
      <c r="EFF18" s="29"/>
      <c r="EFG18" s="29"/>
      <c r="EFH18" s="29"/>
      <c r="EFI18" s="29"/>
      <c r="EFJ18" s="29"/>
      <c r="EFK18" s="29"/>
      <c r="EFL18" s="29"/>
      <c r="EFM18" s="29"/>
      <c r="EFN18" s="29"/>
      <c r="EFO18" s="29"/>
      <c r="EFP18" s="29"/>
      <c r="EFQ18" s="29"/>
      <c r="EFR18" s="29"/>
      <c r="EFS18" s="29"/>
      <c r="EFT18" s="29"/>
      <c r="EFU18" s="29"/>
      <c r="EFV18" s="29"/>
      <c r="EFW18" s="29"/>
      <c r="EFX18" s="29"/>
      <c r="EFY18" s="29"/>
      <c r="EFZ18" s="29"/>
      <c r="EGA18" s="29"/>
      <c r="EGB18" s="29"/>
      <c r="EGC18" s="29"/>
      <c r="EGD18" s="29"/>
      <c r="EGE18" s="29"/>
      <c r="EGF18" s="29"/>
      <c r="EGG18" s="29"/>
      <c r="EGH18" s="29"/>
      <c r="EGI18" s="29"/>
      <c r="EGJ18" s="29"/>
      <c r="EGK18" s="29"/>
      <c r="EGL18" s="29"/>
      <c r="EGM18" s="29"/>
      <c r="EGN18" s="29"/>
      <c r="EGO18" s="29"/>
      <c r="EGP18" s="29"/>
      <c r="EGQ18" s="29"/>
      <c r="EGR18" s="29"/>
      <c r="EGS18" s="29"/>
      <c r="EGT18" s="29"/>
      <c r="EGU18" s="29"/>
      <c r="EGV18" s="29"/>
      <c r="EGW18" s="29"/>
      <c r="EGX18" s="29"/>
      <c r="EGY18" s="29"/>
      <c r="EGZ18" s="29"/>
      <c r="EHA18" s="29"/>
      <c r="EHB18" s="29"/>
      <c r="EHC18" s="29"/>
      <c r="EHD18" s="29"/>
      <c r="EHE18" s="29"/>
      <c r="EHF18" s="29"/>
      <c r="EHG18" s="29"/>
      <c r="EHH18" s="29"/>
      <c r="EHI18" s="29"/>
      <c r="EHJ18" s="29"/>
      <c r="EHK18" s="29"/>
      <c r="EHL18" s="29"/>
      <c r="EHM18" s="29"/>
      <c r="EHN18" s="29"/>
      <c r="EHO18" s="29"/>
      <c r="EHP18" s="29"/>
      <c r="EHQ18" s="29"/>
      <c r="EHR18" s="29"/>
      <c r="EHS18" s="29"/>
      <c r="EHT18" s="29"/>
      <c r="EHU18" s="29"/>
      <c r="EHV18" s="29"/>
      <c r="EHW18" s="29"/>
      <c r="EHX18" s="29"/>
      <c r="EHY18" s="29"/>
      <c r="EHZ18" s="29"/>
      <c r="EIA18" s="29"/>
      <c r="EIB18" s="29"/>
      <c r="EIC18" s="29"/>
      <c r="EID18" s="29"/>
      <c r="EIE18" s="29"/>
      <c r="EIF18" s="29"/>
      <c r="EIG18" s="29"/>
      <c r="EIH18" s="29"/>
      <c r="EII18" s="29"/>
      <c r="EIJ18" s="29"/>
      <c r="EIK18" s="29"/>
      <c r="EIL18" s="29"/>
      <c r="EIM18" s="29"/>
      <c r="EIN18" s="29"/>
      <c r="EIO18" s="29"/>
      <c r="EIP18" s="29"/>
      <c r="EIQ18" s="29"/>
      <c r="EIR18" s="29"/>
      <c r="EIS18" s="29"/>
      <c r="EIT18" s="29"/>
      <c r="EIU18" s="29"/>
      <c r="EIV18" s="29"/>
      <c r="EIW18" s="29"/>
      <c r="EIX18" s="29"/>
      <c r="EIY18" s="29"/>
      <c r="EIZ18" s="29"/>
      <c r="EJA18" s="29"/>
      <c r="EJB18" s="29"/>
      <c r="EJC18" s="29"/>
      <c r="EJD18" s="29"/>
      <c r="EJE18" s="29"/>
      <c r="EJF18" s="29"/>
      <c r="EJG18" s="29"/>
      <c r="EJH18" s="29"/>
      <c r="EJI18" s="29"/>
      <c r="EJJ18" s="29"/>
      <c r="EJK18" s="29"/>
      <c r="EJL18" s="29"/>
      <c r="EJM18" s="29"/>
      <c r="EJN18" s="29"/>
      <c r="EJO18" s="29"/>
      <c r="EJP18" s="29"/>
      <c r="EJQ18" s="29"/>
      <c r="EJR18" s="29"/>
      <c r="EJS18" s="29"/>
      <c r="EJT18" s="29"/>
      <c r="EJU18" s="29"/>
      <c r="EJV18" s="29"/>
      <c r="EJW18" s="29"/>
      <c r="EJX18" s="29"/>
      <c r="EJY18" s="29"/>
      <c r="EJZ18" s="29"/>
      <c r="EKA18" s="29"/>
      <c r="EKB18" s="29"/>
      <c r="EKC18" s="29"/>
      <c r="EKD18" s="29"/>
      <c r="EKE18" s="29"/>
      <c r="EKF18" s="29"/>
      <c r="EKG18" s="29"/>
      <c r="EKH18" s="29"/>
      <c r="EKI18" s="29"/>
      <c r="EKJ18" s="29"/>
      <c r="EKK18" s="29"/>
      <c r="EKL18" s="29"/>
      <c r="EKM18" s="29"/>
      <c r="EKN18" s="29"/>
      <c r="EKO18" s="29"/>
      <c r="EKP18" s="29"/>
      <c r="EKQ18" s="29"/>
      <c r="EKR18" s="29"/>
      <c r="EKS18" s="29"/>
      <c r="EKT18" s="29"/>
      <c r="EKU18" s="29"/>
      <c r="EKV18" s="29"/>
      <c r="EKW18" s="29"/>
      <c r="EKX18" s="29"/>
      <c r="EKY18" s="29"/>
      <c r="EKZ18" s="29"/>
      <c r="ELA18" s="29"/>
      <c r="ELB18" s="29"/>
      <c r="ELC18" s="29"/>
      <c r="ELD18" s="29"/>
      <c r="ELE18" s="29"/>
      <c r="ELF18" s="29"/>
      <c r="ELG18" s="29"/>
      <c r="ELH18" s="29"/>
      <c r="ELI18" s="29"/>
      <c r="ELJ18" s="29"/>
      <c r="ELK18" s="29"/>
      <c r="ELL18" s="29"/>
      <c r="ELM18" s="29"/>
      <c r="ELN18" s="29"/>
      <c r="ELO18" s="29"/>
      <c r="ELP18" s="29"/>
      <c r="ELQ18" s="29"/>
      <c r="ELR18" s="29"/>
      <c r="ELS18" s="29"/>
      <c r="ELT18" s="29"/>
      <c r="ELU18" s="29"/>
      <c r="ELV18" s="29"/>
      <c r="ELW18" s="29"/>
      <c r="ELX18" s="29"/>
      <c r="ELY18" s="29"/>
      <c r="ELZ18" s="29"/>
      <c r="EMA18" s="29"/>
      <c r="EMB18" s="29"/>
      <c r="EMC18" s="29"/>
      <c r="EMD18" s="29"/>
      <c r="EME18" s="29"/>
      <c r="EMF18" s="29"/>
      <c r="EMG18" s="29"/>
      <c r="EMH18" s="29"/>
      <c r="EMI18" s="29"/>
      <c r="EMJ18" s="29"/>
      <c r="EMK18" s="29"/>
      <c r="EML18" s="29"/>
      <c r="EMM18" s="29"/>
      <c r="EMN18" s="29"/>
      <c r="EMO18" s="29"/>
      <c r="EMP18" s="29"/>
      <c r="EMQ18" s="29"/>
      <c r="EMR18" s="29"/>
      <c r="EMS18" s="29"/>
      <c r="EMT18" s="29"/>
      <c r="EMU18" s="29"/>
      <c r="EMV18" s="29"/>
      <c r="EMW18" s="29"/>
      <c r="EMX18" s="29"/>
      <c r="EMY18" s="29"/>
      <c r="EMZ18" s="29"/>
      <c r="ENA18" s="29"/>
      <c r="ENB18" s="29"/>
      <c r="ENC18" s="29"/>
      <c r="END18" s="29"/>
      <c r="ENE18" s="29"/>
      <c r="ENF18" s="29"/>
      <c r="ENG18" s="29"/>
      <c r="ENH18" s="29"/>
      <c r="ENI18" s="29"/>
      <c r="ENJ18" s="29"/>
      <c r="ENK18" s="29"/>
      <c r="ENL18" s="29"/>
      <c r="ENM18" s="29"/>
      <c r="ENN18" s="29"/>
      <c r="ENO18" s="29"/>
      <c r="ENP18" s="29"/>
      <c r="ENQ18" s="29"/>
      <c r="ENR18" s="29"/>
      <c r="ENS18" s="29"/>
      <c r="ENT18" s="29"/>
      <c r="ENU18" s="29"/>
      <c r="ENV18" s="29"/>
      <c r="ENW18" s="29"/>
      <c r="ENX18" s="29"/>
      <c r="ENY18" s="29"/>
      <c r="ENZ18" s="29"/>
      <c r="EOA18" s="29"/>
      <c r="EOB18" s="29"/>
      <c r="EOC18" s="29"/>
      <c r="EOD18" s="29"/>
      <c r="EOE18" s="29"/>
      <c r="EOF18" s="29"/>
      <c r="EOG18" s="29"/>
      <c r="EOH18" s="29"/>
      <c r="EOI18" s="29"/>
      <c r="EOJ18" s="29"/>
      <c r="EOK18" s="29"/>
      <c r="EOL18" s="29"/>
      <c r="EOM18" s="29"/>
      <c r="EON18" s="29"/>
      <c r="EOO18" s="29"/>
      <c r="EOP18" s="29"/>
      <c r="EOQ18" s="29"/>
      <c r="EOR18" s="29"/>
      <c r="EOS18" s="29"/>
      <c r="EOT18" s="29"/>
      <c r="EOU18" s="29"/>
      <c r="EOV18" s="29"/>
      <c r="EOW18" s="29"/>
      <c r="EOX18" s="29"/>
      <c r="EOY18" s="29"/>
      <c r="EOZ18" s="29"/>
      <c r="EPA18" s="29"/>
      <c r="EPB18" s="29"/>
      <c r="EPC18" s="29"/>
      <c r="EPD18" s="29"/>
      <c r="EPE18" s="29"/>
      <c r="EPF18" s="29"/>
      <c r="EPG18" s="29"/>
      <c r="EPH18" s="29"/>
      <c r="EPI18" s="29"/>
      <c r="EPJ18" s="29"/>
      <c r="EPK18" s="29"/>
      <c r="EPL18" s="29"/>
      <c r="EPM18" s="29"/>
      <c r="EPN18" s="29"/>
      <c r="EPO18" s="29"/>
      <c r="EPP18" s="29"/>
      <c r="EPQ18" s="29"/>
      <c r="EPR18" s="29"/>
      <c r="EPS18" s="29"/>
      <c r="EPT18" s="29"/>
      <c r="EPU18" s="29"/>
      <c r="EPV18" s="29"/>
      <c r="EPW18" s="29"/>
      <c r="EPX18" s="29"/>
      <c r="EPY18" s="29"/>
      <c r="EPZ18" s="29"/>
      <c r="EQA18" s="29"/>
      <c r="EQB18" s="29"/>
      <c r="EQC18" s="29"/>
      <c r="EQD18" s="29"/>
      <c r="EQE18" s="29"/>
      <c r="EQF18" s="29"/>
      <c r="EQG18" s="29"/>
      <c r="EQH18" s="29"/>
      <c r="EQI18" s="29"/>
      <c r="EQJ18" s="29"/>
      <c r="EQK18" s="29"/>
      <c r="EQL18" s="29"/>
      <c r="EQM18" s="29"/>
      <c r="EQN18" s="29"/>
      <c r="EQO18" s="29"/>
      <c r="EQP18" s="29"/>
      <c r="EQQ18" s="29"/>
      <c r="EQR18" s="29"/>
      <c r="EQS18" s="29"/>
      <c r="EQT18" s="29"/>
      <c r="EQU18" s="29"/>
      <c r="EQV18" s="29"/>
      <c r="EQW18" s="29"/>
      <c r="EQX18" s="29"/>
      <c r="EQY18" s="29"/>
      <c r="EQZ18" s="29"/>
      <c r="ERA18" s="29"/>
      <c r="ERB18" s="29"/>
      <c r="ERC18" s="29"/>
      <c r="ERD18" s="29"/>
      <c r="ERE18" s="29"/>
      <c r="ERF18" s="29"/>
      <c r="ERG18" s="29"/>
      <c r="ERH18" s="29"/>
      <c r="ERI18" s="29"/>
      <c r="ERJ18" s="29"/>
      <c r="ERK18" s="29"/>
      <c r="ERL18" s="29"/>
      <c r="ERM18" s="29"/>
      <c r="ERN18" s="29"/>
      <c r="ERO18" s="29"/>
      <c r="ERP18" s="29"/>
      <c r="ERQ18" s="29"/>
      <c r="ERR18" s="29"/>
      <c r="ERS18" s="29"/>
      <c r="ERT18" s="29"/>
      <c r="ERU18" s="29"/>
      <c r="ERV18" s="29"/>
      <c r="ERW18" s="29"/>
      <c r="ERX18" s="29"/>
      <c r="ERY18" s="29"/>
      <c r="ERZ18" s="29"/>
      <c r="ESA18" s="29"/>
      <c r="ESB18" s="29"/>
      <c r="ESC18" s="29"/>
      <c r="ESD18" s="29"/>
      <c r="ESE18" s="29"/>
      <c r="ESF18" s="29"/>
      <c r="ESG18" s="29"/>
      <c r="ESH18" s="29"/>
      <c r="ESI18" s="29"/>
      <c r="ESJ18" s="29"/>
      <c r="ESK18" s="29"/>
      <c r="ESL18" s="29"/>
      <c r="ESM18" s="29"/>
      <c r="ESN18" s="29"/>
      <c r="ESO18" s="29"/>
      <c r="ESP18" s="29"/>
      <c r="ESQ18" s="29"/>
      <c r="ESR18" s="29"/>
      <c r="ESS18" s="29"/>
      <c r="EST18" s="29"/>
      <c r="ESU18" s="29"/>
      <c r="ESV18" s="29"/>
      <c r="ESW18" s="29"/>
      <c r="ESX18" s="29"/>
      <c r="ESY18" s="29"/>
      <c r="ESZ18" s="29"/>
      <c r="ETA18" s="29"/>
      <c r="ETB18" s="29"/>
      <c r="ETC18" s="29"/>
      <c r="ETD18" s="29"/>
      <c r="ETE18" s="29"/>
      <c r="ETF18" s="29"/>
      <c r="ETG18" s="29"/>
      <c r="ETH18" s="29"/>
      <c r="ETI18" s="29"/>
      <c r="ETJ18" s="29"/>
      <c r="ETK18" s="29"/>
      <c r="ETL18" s="29"/>
      <c r="ETM18" s="29"/>
      <c r="ETN18" s="29"/>
      <c r="ETO18" s="29"/>
      <c r="ETP18" s="29"/>
      <c r="ETQ18" s="29"/>
      <c r="ETR18" s="29"/>
      <c r="ETS18" s="29"/>
      <c r="ETT18" s="29"/>
      <c r="ETU18" s="29"/>
      <c r="ETV18" s="29"/>
      <c r="ETW18" s="29"/>
      <c r="ETX18" s="29"/>
      <c r="ETY18" s="29"/>
      <c r="ETZ18" s="29"/>
      <c r="EUA18" s="29"/>
      <c r="EUB18" s="29"/>
      <c r="EUC18" s="29"/>
      <c r="EUD18" s="29"/>
      <c r="EUE18" s="29"/>
      <c r="EUF18" s="29"/>
      <c r="EUG18" s="29"/>
      <c r="EUH18" s="29"/>
      <c r="EUI18" s="29"/>
      <c r="EUJ18" s="29"/>
      <c r="EUK18" s="29"/>
      <c r="EUL18" s="29"/>
      <c r="EUM18" s="29"/>
      <c r="EUN18" s="29"/>
      <c r="EUO18" s="29"/>
      <c r="EUP18" s="29"/>
      <c r="EUQ18" s="29"/>
      <c r="EUR18" s="29"/>
      <c r="EUS18" s="29"/>
      <c r="EUT18" s="29"/>
      <c r="EUU18" s="29"/>
      <c r="EUV18" s="29"/>
      <c r="EUW18" s="29"/>
      <c r="EUX18" s="29"/>
      <c r="EUY18" s="29"/>
      <c r="EUZ18" s="29"/>
      <c r="EVA18" s="29"/>
      <c r="EVB18" s="29"/>
      <c r="EVC18" s="29"/>
      <c r="EVD18" s="29"/>
      <c r="EVE18" s="29"/>
      <c r="EVF18" s="29"/>
      <c r="EVG18" s="29"/>
      <c r="EVH18" s="29"/>
      <c r="EVI18" s="29"/>
      <c r="EVJ18" s="29"/>
      <c r="EVK18" s="29"/>
      <c r="EVL18" s="29"/>
      <c r="EVM18" s="29"/>
      <c r="EVN18" s="29"/>
      <c r="EVO18" s="29"/>
      <c r="EVP18" s="29"/>
      <c r="EVQ18" s="29"/>
      <c r="EVR18" s="29"/>
      <c r="EVS18" s="29"/>
      <c r="EVT18" s="29"/>
      <c r="EVU18" s="29"/>
      <c r="EVV18" s="29"/>
      <c r="EVW18" s="29"/>
      <c r="EVX18" s="29"/>
      <c r="EVY18" s="29"/>
      <c r="EVZ18" s="29"/>
      <c r="EWA18" s="29"/>
      <c r="EWB18" s="29"/>
      <c r="EWC18" s="29"/>
      <c r="EWD18" s="29"/>
      <c r="EWE18" s="29"/>
      <c r="EWF18" s="29"/>
      <c r="EWG18" s="29"/>
      <c r="EWH18" s="29"/>
      <c r="EWI18" s="29"/>
      <c r="EWJ18" s="29"/>
      <c r="EWK18" s="29"/>
      <c r="EWL18" s="29"/>
      <c r="EWM18" s="29"/>
      <c r="EWN18" s="29"/>
      <c r="EWO18" s="29"/>
      <c r="EWP18" s="29"/>
      <c r="EWQ18" s="29"/>
      <c r="EWR18" s="29"/>
      <c r="EWS18" s="29"/>
      <c r="EWT18" s="29"/>
      <c r="EWU18" s="29"/>
      <c r="EWV18" s="29"/>
      <c r="EWW18" s="29"/>
      <c r="EWX18" s="29"/>
      <c r="EWY18" s="29"/>
      <c r="EWZ18" s="29"/>
      <c r="EXA18" s="29"/>
      <c r="EXB18" s="29"/>
      <c r="EXC18" s="29"/>
      <c r="EXD18" s="29"/>
      <c r="EXE18" s="29"/>
      <c r="EXF18" s="29"/>
      <c r="EXG18" s="29"/>
      <c r="EXH18" s="29"/>
      <c r="EXI18" s="29"/>
      <c r="EXJ18" s="29"/>
      <c r="EXK18" s="29"/>
      <c r="EXL18" s="29"/>
      <c r="EXM18" s="29"/>
      <c r="EXN18" s="29"/>
      <c r="EXO18" s="29"/>
      <c r="EXP18" s="29"/>
      <c r="EXQ18" s="29"/>
      <c r="EXR18" s="29"/>
      <c r="EXS18" s="29"/>
      <c r="EXT18" s="29"/>
      <c r="EXU18" s="29"/>
      <c r="EXV18" s="29"/>
      <c r="EXW18" s="29"/>
      <c r="EXX18" s="29"/>
      <c r="EXY18" s="29"/>
      <c r="EXZ18" s="29"/>
      <c r="EYA18" s="29"/>
      <c r="EYB18" s="29"/>
      <c r="EYC18" s="29"/>
      <c r="EYD18" s="29"/>
      <c r="EYE18" s="29"/>
      <c r="EYF18" s="29"/>
      <c r="EYG18" s="29"/>
      <c r="EYH18" s="29"/>
      <c r="EYI18" s="29"/>
      <c r="EYJ18" s="29"/>
      <c r="EYK18" s="29"/>
      <c r="EYL18" s="29"/>
      <c r="EYM18" s="29"/>
      <c r="EYN18" s="29"/>
      <c r="EYO18" s="29"/>
      <c r="EYP18" s="29"/>
      <c r="EYQ18" s="29"/>
      <c r="EYR18" s="29"/>
      <c r="EYS18" s="29"/>
      <c r="EYT18" s="29"/>
      <c r="EYU18" s="29"/>
      <c r="EYV18" s="29"/>
      <c r="EYW18" s="29"/>
      <c r="EYX18" s="29"/>
      <c r="EYY18" s="29"/>
      <c r="EYZ18" s="29"/>
      <c r="EZA18" s="29"/>
      <c r="EZB18" s="29"/>
      <c r="EZC18" s="29"/>
      <c r="EZD18" s="29"/>
      <c r="EZE18" s="29"/>
      <c r="EZF18" s="29"/>
      <c r="EZG18" s="29"/>
      <c r="EZH18" s="29"/>
      <c r="EZI18" s="29"/>
      <c r="EZJ18" s="29"/>
      <c r="EZK18" s="29"/>
      <c r="EZL18" s="29"/>
      <c r="EZM18" s="29"/>
      <c r="EZN18" s="29"/>
      <c r="EZO18" s="29"/>
      <c r="EZP18" s="29"/>
      <c r="EZQ18" s="29"/>
      <c r="EZR18" s="29"/>
      <c r="EZS18" s="29"/>
      <c r="EZT18" s="29"/>
      <c r="EZU18" s="29"/>
      <c r="EZV18" s="29"/>
      <c r="EZW18" s="29"/>
      <c r="EZX18" s="29"/>
      <c r="EZY18" s="29"/>
      <c r="EZZ18" s="29"/>
      <c r="FAA18" s="29"/>
      <c r="FAB18" s="29"/>
      <c r="FAC18" s="29"/>
      <c r="FAD18" s="29"/>
      <c r="FAE18" s="29"/>
      <c r="FAF18" s="29"/>
      <c r="FAG18" s="29"/>
      <c r="FAH18" s="29"/>
      <c r="FAI18" s="29"/>
      <c r="FAJ18" s="29"/>
      <c r="FAK18" s="29"/>
      <c r="FAL18" s="29"/>
      <c r="FAM18" s="29"/>
      <c r="FAN18" s="29"/>
      <c r="FAO18" s="29"/>
      <c r="FAP18" s="29"/>
      <c r="FAQ18" s="29"/>
      <c r="FAR18" s="29"/>
      <c r="FAS18" s="29"/>
      <c r="FAT18" s="29"/>
      <c r="FAU18" s="29"/>
      <c r="FAV18" s="29"/>
      <c r="FAW18" s="29"/>
      <c r="FAX18" s="29"/>
      <c r="FAY18" s="29"/>
      <c r="FAZ18" s="29"/>
      <c r="FBA18" s="29"/>
      <c r="FBB18" s="29"/>
      <c r="FBC18" s="29"/>
      <c r="FBD18" s="29"/>
      <c r="FBE18" s="29"/>
      <c r="FBF18" s="29"/>
      <c r="FBG18" s="29"/>
      <c r="FBH18" s="29"/>
      <c r="FBI18" s="29"/>
      <c r="FBJ18" s="29"/>
      <c r="FBK18" s="29"/>
      <c r="FBL18" s="29"/>
      <c r="FBM18" s="29"/>
      <c r="FBN18" s="29"/>
      <c r="FBO18" s="29"/>
      <c r="FBP18" s="29"/>
      <c r="FBQ18" s="29"/>
      <c r="FBR18" s="29"/>
      <c r="FBS18" s="29"/>
      <c r="FBT18" s="29"/>
      <c r="FBU18" s="29"/>
      <c r="FBV18" s="29"/>
      <c r="FBW18" s="29"/>
      <c r="FBX18" s="29"/>
      <c r="FBY18" s="29"/>
      <c r="FBZ18" s="29"/>
      <c r="FCA18" s="29"/>
      <c r="FCB18" s="29"/>
      <c r="FCC18" s="29"/>
      <c r="FCD18" s="29"/>
      <c r="FCE18" s="29"/>
      <c r="FCF18" s="29"/>
      <c r="FCG18" s="29"/>
      <c r="FCH18" s="29"/>
      <c r="FCI18" s="29"/>
      <c r="FCJ18" s="29"/>
      <c r="FCK18" s="29"/>
      <c r="FCL18" s="29"/>
      <c r="FCM18" s="29"/>
      <c r="FCN18" s="29"/>
      <c r="FCO18" s="29"/>
      <c r="FCP18" s="29"/>
      <c r="FCQ18" s="29"/>
      <c r="FCR18" s="29"/>
      <c r="FCS18" s="29"/>
      <c r="FCT18" s="29"/>
      <c r="FCU18" s="29"/>
      <c r="FCV18" s="29"/>
      <c r="FCW18" s="29"/>
      <c r="FCX18" s="29"/>
      <c r="FCY18" s="29"/>
      <c r="FCZ18" s="29"/>
      <c r="FDA18" s="29"/>
      <c r="FDB18" s="29"/>
      <c r="FDC18" s="29"/>
      <c r="FDD18" s="29"/>
      <c r="FDE18" s="29"/>
      <c r="FDF18" s="29"/>
      <c r="FDG18" s="29"/>
      <c r="FDH18" s="29"/>
      <c r="FDI18" s="29"/>
      <c r="FDJ18" s="29"/>
      <c r="FDK18" s="29"/>
      <c r="FDL18" s="29"/>
      <c r="FDM18" s="29"/>
      <c r="FDN18" s="29"/>
      <c r="FDO18" s="29"/>
      <c r="FDP18" s="29"/>
      <c r="FDQ18" s="29"/>
      <c r="FDR18" s="29"/>
      <c r="FDS18" s="29"/>
      <c r="FDT18" s="29"/>
      <c r="FDU18" s="29"/>
      <c r="FDV18" s="29"/>
      <c r="FDW18" s="29"/>
      <c r="FDX18" s="29"/>
      <c r="FDY18" s="29"/>
      <c r="FDZ18" s="29"/>
      <c r="FEA18" s="29"/>
      <c r="FEB18" s="29"/>
      <c r="FEC18" s="29"/>
      <c r="FED18" s="29"/>
      <c r="FEE18" s="29"/>
      <c r="FEF18" s="29"/>
      <c r="FEG18" s="29"/>
      <c r="FEH18" s="29"/>
      <c r="FEI18" s="29"/>
      <c r="FEJ18" s="29"/>
      <c r="FEK18" s="29"/>
      <c r="FEL18" s="29"/>
      <c r="FEM18" s="29"/>
      <c r="FEN18" s="29"/>
      <c r="FEO18" s="29"/>
      <c r="FEP18" s="29"/>
      <c r="FEQ18" s="29"/>
      <c r="FER18" s="29"/>
      <c r="FES18" s="29"/>
      <c r="FET18" s="29"/>
      <c r="FEU18" s="29"/>
      <c r="FEV18" s="29"/>
      <c r="FEW18" s="29"/>
      <c r="FEX18" s="29"/>
      <c r="FEY18" s="29"/>
      <c r="FEZ18" s="29"/>
      <c r="FFA18" s="29"/>
      <c r="FFB18" s="29"/>
      <c r="FFC18" s="29"/>
      <c r="FFD18" s="29"/>
      <c r="FFE18" s="29"/>
      <c r="FFF18" s="29"/>
      <c r="FFG18" s="29"/>
      <c r="FFH18" s="29"/>
      <c r="FFI18" s="29"/>
      <c r="FFJ18" s="29"/>
      <c r="FFK18" s="29"/>
      <c r="FFL18" s="29"/>
      <c r="FFM18" s="29"/>
      <c r="FFN18" s="29"/>
      <c r="FFO18" s="29"/>
      <c r="FFP18" s="29"/>
      <c r="FFQ18" s="29"/>
      <c r="FFR18" s="29"/>
      <c r="FFS18" s="29"/>
      <c r="FFT18" s="29"/>
      <c r="FFU18" s="29"/>
      <c r="FFV18" s="29"/>
      <c r="FFW18" s="29"/>
      <c r="FFX18" s="29"/>
      <c r="FFY18" s="29"/>
      <c r="FFZ18" s="29"/>
      <c r="FGA18" s="29"/>
      <c r="FGB18" s="29"/>
      <c r="FGC18" s="29"/>
      <c r="FGD18" s="29"/>
      <c r="FGE18" s="29"/>
      <c r="FGF18" s="29"/>
      <c r="FGG18" s="29"/>
      <c r="FGH18" s="29"/>
      <c r="FGI18" s="29"/>
      <c r="FGJ18" s="29"/>
      <c r="FGK18" s="29"/>
      <c r="FGL18" s="29"/>
      <c r="FGM18" s="29"/>
      <c r="FGN18" s="29"/>
      <c r="FGO18" s="29"/>
      <c r="FGP18" s="29"/>
      <c r="FGQ18" s="29"/>
      <c r="FGR18" s="29"/>
      <c r="FGS18" s="29"/>
      <c r="FGT18" s="29"/>
      <c r="FGU18" s="29"/>
      <c r="FGV18" s="29"/>
      <c r="FGW18" s="29"/>
      <c r="FGX18" s="29"/>
      <c r="FGY18" s="29"/>
      <c r="FGZ18" s="29"/>
      <c r="FHA18" s="29"/>
      <c r="FHB18" s="29"/>
      <c r="FHC18" s="29"/>
      <c r="FHD18" s="29"/>
      <c r="FHE18" s="29"/>
      <c r="FHF18" s="29"/>
      <c r="FHG18" s="29"/>
      <c r="FHH18" s="29"/>
      <c r="FHI18" s="29"/>
      <c r="FHJ18" s="29"/>
      <c r="FHK18" s="29"/>
      <c r="FHL18" s="29"/>
      <c r="FHM18" s="29"/>
      <c r="FHN18" s="29"/>
      <c r="FHO18" s="29"/>
      <c r="FHP18" s="29"/>
      <c r="FHQ18" s="29"/>
      <c r="FHR18" s="29"/>
      <c r="FHS18" s="29"/>
      <c r="FHT18" s="29"/>
      <c r="FHU18" s="29"/>
      <c r="FHV18" s="29"/>
      <c r="FHW18" s="29"/>
      <c r="FHX18" s="29"/>
      <c r="FHY18" s="29"/>
      <c r="FHZ18" s="29"/>
      <c r="FIA18" s="29"/>
      <c r="FIB18" s="29"/>
      <c r="FIC18" s="29"/>
      <c r="FID18" s="29"/>
      <c r="FIE18" s="29"/>
      <c r="FIF18" s="29"/>
      <c r="FIG18" s="29"/>
      <c r="FIH18" s="29"/>
      <c r="FII18" s="29"/>
      <c r="FIJ18" s="29"/>
      <c r="FIK18" s="29"/>
      <c r="FIL18" s="29"/>
      <c r="FIM18" s="29"/>
      <c r="FIN18" s="29"/>
      <c r="FIO18" s="29"/>
      <c r="FIP18" s="29"/>
      <c r="FIQ18" s="29"/>
      <c r="FIR18" s="29"/>
      <c r="FIS18" s="29"/>
      <c r="FIT18" s="29"/>
      <c r="FIU18" s="29"/>
      <c r="FIV18" s="29"/>
      <c r="FIW18" s="29"/>
      <c r="FIX18" s="29"/>
      <c r="FIY18" s="29"/>
      <c r="FIZ18" s="29"/>
      <c r="FJA18" s="29"/>
      <c r="FJB18" s="29"/>
      <c r="FJC18" s="29"/>
      <c r="FJD18" s="29"/>
      <c r="FJE18" s="29"/>
      <c r="FJF18" s="29"/>
      <c r="FJG18" s="29"/>
      <c r="FJH18" s="29"/>
      <c r="FJI18" s="29"/>
      <c r="FJJ18" s="29"/>
      <c r="FJK18" s="29"/>
      <c r="FJL18" s="29"/>
      <c r="FJM18" s="29"/>
      <c r="FJN18" s="29"/>
      <c r="FJO18" s="29"/>
      <c r="FJP18" s="29"/>
      <c r="FJQ18" s="29"/>
      <c r="FJR18" s="29"/>
      <c r="FJS18" s="29"/>
      <c r="FJT18" s="29"/>
      <c r="FJU18" s="29"/>
      <c r="FJV18" s="29"/>
      <c r="FJW18" s="29"/>
      <c r="FJX18" s="29"/>
      <c r="FJY18" s="29"/>
      <c r="FJZ18" s="29"/>
      <c r="FKA18" s="29"/>
      <c r="FKB18" s="29"/>
      <c r="FKC18" s="29"/>
      <c r="FKD18" s="29"/>
      <c r="FKE18" s="29"/>
      <c r="FKF18" s="29"/>
      <c r="FKG18" s="29"/>
      <c r="FKH18" s="29"/>
      <c r="FKI18" s="29"/>
      <c r="FKJ18" s="29"/>
      <c r="FKK18" s="29"/>
      <c r="FKL18" s="29"/>
      <c r="FKM18" s="29"/>
      <c r="FKN18" s="29"/>
      <c r="FKO18" s="29"/>
      <c r="FKP18" s="29"/>
      <c r="FKQ18" s="29"/>
      <c r="FKR18" s="29"/>
      <c r="FKS18" s="29"/>
      <c r="FKT18" s="29"/>
      <c r="FKU18" s="29"/>
      <c r="FKV18" s="29"/>
      <c r="FKW18" s="29"/>
      <c r="FKX18" s="29"/>
      <c r="FKY18" s="29"/>
      <c r="FKZ18" s="29"/>
      <c r="FLA18" s="29"/>
      <c r="FLB18" s="29"/>
      <c r="FLC18" s="29"/>
      <c r="FLD18" s="29"/>
      <c r="FLE18" s="29"/>
      <c r="FLF18" s="29"/>
      <c r="FLG18" s="29"/>
      <c r="FLH18" s="29"/>
      <c r="FLI18" s="29"/>
      <c r="FLJ18" s="29"/>
      <c r="FLK18" s="29"/>
      <c r="FLL18" s="29"/>
      <c r="FLM18" s="29"/>
      <c r="FLN18" s="29"/>
      <c r="FLO18" s="29"/>
      <c r="FLP18" s="29"/>
      <c r="FLQ18" s="29"/>
      <c r="FLR18" s="29"/>
      <c r="FLS18" s="29"/>
      <c r="FLT18" s="29"/>
      <c r="FLU18" s="29"/>
      <c r="FLV18" s="29"/>
      <c r="FLW18" s="29"/>
      <c r="FLX18" s="29"/>
      <c r="FLY18" s="29"/>
      <c r="FLZ18" s="29"/>
      <c r="FMA18" s="29"/>
      <c r="FMB18" s="29"/>
      <c r="FMC18" s="29"/>
      <c r="FMD18" s="29"/>
      <c r="FME18" s="29"/>
      <c r="FMF18" s="29"/>
      <c r="FMG18" s="29"/>
      <c r="FMH18" s="29"/>
      <c r="FMI18" s="29"/>
      <c r="FMJ18" s="29"/>
      <c r="FMK18" s="29"/>
      <c r="FML18" s="29"/>
      <c r="FMM18" s="29"/>
      <c r="FMN18" s="29"/>
      <c r="FMO18" s="29"/>
      <c r="FMP18" s="29"/>
      <c r="FMQ18" s="29"/>
      <c r="FMR18" s="29"/>
      <c r="FMS18" s="29"/>
      <c r="FMT18" s="29"/>
      <c r="FMU18" s="29"/>
      <c r="FMV18" s="29"/>
      <c r="FMW18" s="29"/>
      <c r="FMX18" s="29"/>
      <c r="FMY18" s="29"/>
      <c r="FMZ18" s="29"/>
      <c r="FNA18" s="29"/>
      <c r="FNB18" s="29"/>
      <c r="FNC18" s="29"/>
      <c r="FND18" s="29"/>
      <c r="FNE18" s="29"/>
      <c r="FNF18" s="29"/>
      <c r="FNG18" s="29"/>
      <c r="FNH18" s="29"/>
      <c r="FNI18" s="29"/>
      <c r="FNJ18" s="29"/>
      <c r="FNK18" s="29"/>
      <c r="FNL18" s="29"/>
      <c r="FNM18" s="29"/>
      <c r="FNN18" s="29"/>
      <c r="FNO18" s="29"/>
      <c r="FNP18" s="29"/>
      <c r="FNQ18" s="29"/>
      <c r="FNR18" s="29"/>
      <c r="FNS18" s="29"/>
      <c r="FNT18" s="29"/>
      <c r="FNU18" s="29"/>
      <c r="FNV18" s="29"/>
      <c r="FNW18" s="29"/>
      <c r="FNX18" s="29"/>
      <c r="FNY18" s="29"/>
      <c r="FNZ18" s="29"/>
      <c r="FOA18" s="29"/>
      <c r="FOB18" s="29"/>
      <c r="FOC18" s="29"/>
      <c r="FOD18" s="29"/>
      <c r="FOE18" s="29"/>
      <c r="FOF18" s="29"/>
      <c r="FOG18" s="29"/>
      <c r="FOH18" s="29"/>
      <c r="FOI18" s="29"/>
      <c r="FOJ18" s="29"/>
      <c r="FOK18" s="29"/>
      <c r="FOL18" s="29"/>
      <c r="FOM18" s="29"/>
      <c r="FON18" s="29"/>
      <c r="FOO18" s="29"/>
      <c r="FOP18" s="29"/>
      <c r="FOQ18" s="29"/>
      <c r="FOR18" s="29"/>
      <c r="FOS18" s="29"/>
      <c r="FOT18" s="29"/>
      <c r="FOU18" s="29"/>
      <c r="FOV18" s="29"/>
      <c r="FOW18" s="29"/>
      <c r="FOX18" s="29"/>
      <c r="FOY18" s="29"/>
      <c r="FOZ18" s="29"/>
      <c r="FPA18" s="29"/>
      <c r="FPB18" s="29"/>
      <c r="FPC18" s="29"/>
      <c r="FPD18" s="29"/>
      <c r="FPE18" s="29"/>
      <c r="FPF18" s="29"/>
      <c r="FPG18" s="29"/>
      <c r="FPH18" s="29"/>
      <c r="FPI18" s="29"/>
      <c r="FPJ18" s="29"/>
      <c r="FPK18" s="29"/>
      <c r="FPL18" s="29"/>
      <c r="FPM18" s="29"/>
      <c r="FPN18" s="29"/>
      <c r="FPO18" s="29"/>
      <c r="FPP18" s="29"/>
      <c r="FPQ18" s="29"/>
      <c r="FPR18" s="29"/>
      <c r="FPS18" s="29"/>
      <c r="FPT18" s="29"/>
      <c r="FPU18" s="29"/>
      <c r="FPV18" s="29"/>
      <c r="FPW18" s="29"/>
      <c r="FPX18" s="29"/>
      <c r="FPY18" s="29"/>
      <c r="FPZ18" s="29"/>
      <c r="FQA18" s="29"/>
      <c r="FQB18" s="29"/>
      <c r="FQC18" s="29"/>
      <c r="FQD18" s="29"/>
      <c r="FQE18" s="29"/>
      <c r="FQF18" s="29"/>
      <c r="FQG18" s="29"/>
      <c r="FQH18" s="29"/>
      <c r="FQI18" s="29"/>
      <c r="FQJ18" s="29"/>
      <c r="FQK18" s="29"/>
      <c r="FQL18" s="29"/>
      <c r="FQM18" s="29"/>
      <c r="FQN18" s="29"/>
      <c r="FQO18" s="29"/>
      <c r="FQP18" s="29"/>
      <c r="FQQ18" s="29"/>
      <c r="FQR18" s="29"/>
      <c r="FQS18" s="29"/>
      <c r="FQT18" s="29"/>
      <c r="FQU18" s="29"/>
      <c r="FQV18" s="29"/>
      <c r="FQW18" s="29"/>
      <c r="FQX18" s="29"/>
      <c r="FQY18" s="29"/>
      <c r="FQZ18" s="29"/>
      <c r="FRA18" s="29"/>
      <c r="FRB18" s="29"/>
      <c r="FRC18" s="29"/>
      <c r="FRD18" s="29"/>
      <c r="FRE18" s="29"/>
      <c r="FRF18" s="29"/>
      <c r="FRG18" s="29"/>
      <c r="FRH18" s="29"/>
      <c r="FRI18" s="29"/>
      <c r="FRJ18" s="29"/>
      <c r="FRK18" s="29"/>
      <c r="FRL18" s="29"/>
      <c r="FRM18" s="29"/>
      <c r="FRN18" s="29"/>
      <c r="FRO18" s="29"/>
      <c r="FRP18" s="29"/>
      <c r="FRQ18" s="29"/>
      <c r="FRR18" s="29"/>
      <c r="FRS18" s="29"/>
      <c r="FRT18" s="29"/>
      <c r="FRU18" s="29"/>
      <c r="FRV18" s="29"/>
      <c r="FRW18" s="29"/>
      <c r="FRX18" s="29"/>
      <c r="FRY18" s="29"/>
      <c r="FRZ18" s="29"/>
      <c r="FSA18" s="29"/>
      <c r="FSB18" s="29"/>
      <c r="FSC18" s="29"/>
      <c r="FSD18" s="29"/>
      <c r="FSE18" s="29"/>
      <c r="FSF18" s="29"/>
      <c r="FSG18" s="29"/>
      <c r="FSH18" s="29"/>
      <c r="FSI18" s="29"/>
      <c r="FSJ18" s="29"/>
      <c r="FSK18" s="29"/>
      <c r="FSL18" s="29"/>
      <c r="FSM18" s="29"/>
      <c r="FSN18" s="29"/>
      <c r="FSO18" s="29"/>
      <c r="FSP18" s="29"/>
      <c r="FSQ18" s="29"/>
      <c r="FSR18" s="29"/>
      <c r="FSS18" s="29"/>
      <c r="FST18" s="29"/>
      <c r="FSU18" s="29"/>
      <c r="FSV18" s="29"/>
      <c r="FSW18" s="29"/>
      <c r="FSX18" s="29"/>
      <c r="FSY18" s="29"/>
      <c r="FSZ18" s="29"/>
      <c r="FTA18" s="29"/>
      <c r="FTB18" s="29"/>
      <c r="FTC18" s="29"/>
      <c r="FTD18" s="29"/>
      <c r="FTE18" s="29"/>
      <c r="FTF18" s="29"/>
      <c r="FTG18" s="29"/>
      <c r="FTH18" s="29"/>
      <c r="FTI18" s="29"/>
      <c r="FTJ18" s="29"/>
      <c r="FTK18" s="29"/>
      <c r="FTL18" s="29"/>
      <c r="FTM18" s="29"/>
      <c r="FTN18" s="29"/>
      <c r="FTO18" s="29"/>
      <c r="FTP18" s="29"/>
      <c r="FTQ18" s="29"/>
      <c r="FTR18" s="29"/>
      <c r="FTS18" s="29"/>
      <c r="FTT18" s="29"/>
      <c r="FTU18" s="29"/>
      <c r="FTV18" s="29"/>
      <c r="FTW18" s="29"/>
      <c r="FTX18" s="29"/>
      <c r="FTY18" s="29"/>
      <c r="FTZ18" s="29"/>
      <c r="FUA18" s="29"/>
      <c r="FUB18" s="29"/>
      <c r="FUC18" s="29"/>
      <c r="FUD18" s="29"/>
      <c r="FUE18" s="29"/>
      <c r="FUF18" s="29"/>
      <c r="FUG18" s="29"/>
      <c r="FUH18" s="29"/>
      <c r="FUI18" s="29"/>
      <c r="FUJ18" s="29"/>
      <c r="FUK18" s="29"/>
      <c r="FUL18" s="29"/>
      <c r="FUM18" s="29"/>
      <c r="FUN18" s="29"/>
      <c r="FUO18" s="29"/>
      <c r="FUP18" s="29"/>
      <c r="FUQ18" s="29"/>
      <c r="FUR18" s="29"/>
      <c r="FUS18" s="29"/>
      <c r="FUT18" s="29"/>
      <c r="FUU18" s="29"/>
      <c r="FUV18" s="29"/>
      <c r="FUW18" s="29"/>
      <c r="FUX18" s="29"/>
      <c r="FUY18" s="29"/>
      <c r="FUZ18" s="29"/>
      <c r="FVA18" s="29"/>
      <c r="FVB18" s="29"/>
      <c r="FVC18" s="29"/>
      <c r="FVD18" s="29"/>
      <c r="FVE18" s="29"/>
      <c r="FVF18" s="29"/>
      <c r="FVG18" s="29"/>
      <c r="FVH18" s="29"/>
      <c r="FVI18" s="29"/>
      <c r="FVJ18" s="29"/>
      <c r="FVK18" s="29"/>
      <c r="FVL18" s="29"/>
      <c r="FVM18" s="29"/>
      <c r="FVN18" s="29"/>
      <c r="FVO18" s="29"/>
      <c r="FVP18" s="29"/>
      <c r="FVQ18" s="29"/>
      <c r="FVR18" s="29"/>
      <c r="FVS18" s="29"/>
      <c r="FVT18" s="29"/>
      <c r="FVU18" s="29"/>
      <c r="FVV18" s="29"/>
      <c r="FVW18" s="29"/>
      <c r="FVX18" s="29"/>
      <c r="FVY18" s="29"/>
      <c r="FVZ18" s="29"/>
      <c r="FWA18" s="29"/>
      <c r="FWB18" s="29"/>
      <c r="FWC18" s="29"/>
      <c r="FWD18" s="29"/>
      <c r="FWE18" s="29"/>
      <c r="FWF18" s="29"/>
      <c r="FWG18" s="29"/>
      <c r="FWH18" s="29"/>
      <c r="FWI18" s="29"/>
      <c r="FWJ18" s="29"/>
      <c r="FWK18" s="29"/>
      <c r="FWL18" s="29"/>
      <c r="FWM18" s="29"/>
      <c r="FWN18" s="29"/>
      <c r="FWO18" s="29"/>
      <c r="FWP18" s="29"/>
      <c r="FWQ18" s="29"/>
      <c r="FWR18" s="29"/>
      <c r="FWS18" s="29"/>
      <c r="FWT18" s="29"/>
      <c r="FWU18" s="29"/>
      <c r="FWV18" s="29"/>
      <c r="FWW18" s="29"/>
      <c r="FWX18" s="29"/>
      <c r="FWY18" s="29"/>
      <c r="FWZ18" s="29"/>
      <c r="FXA18" s="29"/>
      <c r="FXB18" s="29"/>
      <c r="FXC18" s="29"/>
      <c r="FXD18" s="29"/>
      <c r="FXE18" s="29"/>
      <c r="FXF18" s="29"/>
      <c r="FXG18" s="29"/>
      <c r="FXH18" s="29"/>
      <c r="FXI18" s="29"/>
      <c r="FXJ18" s="29"/>
      <c r="FXK18" s="29"/>
      <c r="FXL18" s="29"/>
      <c r="FXM18" s="29"/>
      <c r="FXN18" s="29"/>
      <c r="FXO18" s="29"/>
      <c r="FXP18" s="29"/>
      <c r="FXQ18" s="29"/>
      <c r="FXR18" s="29"/>
      <c r="FXS18" s="29"/>
      <c r="FXT18" s="29"/>
      <c r="FXU18" s="29"/>
      <c r="FXV18" s="29"/>
      <c r="FXW18" s="29"/>
      <c r="FXX18" s="29"/>
      <c r="FXY18" s="29"/>
      <c r="FXZ18" s="29"/>
      <c r="FYA18" s="29"/>
      <c r="FYB18" s="29"/>
      <c r="FYC18" s="29"/>
      <c r="FYD18" s="29"/>
      <c r="FYE18" s="29"/>
      <c r="FYF18" s="29"/>
      <c r="FYG18" s="29"/>
      <c r="FYH18" s="29"/>
      <c r="FYI18" s="29"/>
      <c r="FYJ18" s="29"/>
      <c r="FYK18" s="29"/>
      <c r="FYL18" s="29"/>
      <c r="FYM18" s="29"/>
      <c r="FYN18" s="29"/>
      <c r="FYO18" s="29"/>
      <c r="FYP18" s="29"/>
      <c r="FYQ18" s="29"/>
      <c r="FYR18" s="29"/>
      <c r="FYS18" s="29"/>
      <c r="FYT18" s="29"/>
      <c r="FYU18" s="29"/>
      <c r="FYV18" s="29"/>
      <c r="FYW18" s="29"/>
      <c r="FYX18" s="29"/>
      <c r="FYY18" s="29"/>
      <c r="FYZ18" s="29"/>
      <c r="FZA18" s="29"/>
      <c r="FZB18" s="29"/>
      <c r="FZC18" s="29"/>
      <c r="FZD18" s="29"/>
      <c r="FZE18" s="29"/>
      <c r="FZF18" s="29"/>
      <c r="FZG18" s="29"/>
      <c r="FZH18" s="29"/>
      <c r="FZI18" s="29"/>
      <c r="FZJ18" s="29"/>
      <c r="FZK18" s="29"/>
      <c r="FZL18" s="29"/>
      <c r="FZM18" s="29"/>
      <c r="FZN18" s="29"/>
      <c r="FZO18" s="29"/>
      <c r="FZP18" s="29"/>
      <c r="FZQ18" s="29"/>
      <c r="FZR18" s="29"/>
      <c r="FZS18" s="29"/>
      <c r="FZT18" s="29"/>
      <c r="FZU18" s="29"/>
      <c r="FZV18" s="29"/>
      <c r="FZW18" s="29"/>
      <c r="FZX18" s="29"/>
      <c r="FZY18" s="29"/>
      <c r="FZZ18" s="29"/>
      <c r="GAA18" s="29"/>
      <c r="GAB18" s="29"/>
      <c r="GAC18" s="29"/>
      <c r="GAD18" s="29"/>
      <c r="GAE18" s="29"/>
      <c r="GAF18" s="29"/>
      <c r="GAG18" s="29"/>
      <c r="GAH18" s="29"/>
      <c r="GAI18" s="29"/>
      <c r="GAJ18" s="29"/>
      <c r="GAK18" s="29"/>
      <c r="GAL18" s="29"/>
      <c r="GAM18" s="29"/>
      <c r="GAN18" s="29"/>
      <c r="GAO18" s="29"/>
      <c r="GAP18" s="29"/>
      <c r="GAQ18" s="29"/>
      <c r="GAR18" s="29"/>
      <c r="GAS18" s="29"/>
      <c r="GAT18" s="29"/>
      <c r="GAU18" s="29"/>
      <c r="GAV18" s="29"/>
      <c r="GAW18" s="29"/>
      <c r="GAX18" s="29"/>
      <c r="GAY18" s="29"/>
      <c r="GAZ18" s="29"/>
      <c r="GBA18" s="29"/>
      <c r="GBB18" s="29"/>
      <c r="GBC18" s="29"/>
      <c r="GBD18" s="29"/>
      <c r="GBE18" s="29"/>
      <c r="GBF18" s="29"/>
      <c r="GBG18" s="29"/>
      <c r="GBH18" s="29"/>
      <c r="GBI18" s="29"/>
      <c r="GBJ18" s="29"/>
      <c r="GBK18" s="29"/>
      <c r="GBL18" s="29"/>
      <c r="GBM18" s="29"/>
      <c r="GBN18" s="29"/>
      <c r="GBO18" s="29"/>
      <c r="GBP18" s="29"/>
      <c r="GBQ18" s="29"/>
      <c r="GBR18" s="29"/>
      <c r="GBS18" s="29"/>
      <c r="GBT18" s="29"/>
      <c r="GBU18" s="29"/>
      <c r="GBV18" s="29"/>
      <c r="GBW18" s="29"/>
      <c r="GBX18" s="29"/>
      <c r="GBY18" s="29"/>
      <c r="GBZ18" s="29"/>
      <c r="GCA18" s="29"/>
      <c r="GCB18" s="29"/>
      <c r="GCC18" s="29"/>
      <c r="GCD18" s="29"/>
      <c r="GCE18" s="29"/>
      <c r="GCF18" s="29"/>
      <c r="GCG18" s="29"/>
      <c r="GCH18" s="29"/>
      <c r="GCI18" s="29"/>
      <c r="GCJ18" s="29"/>
      <c r="GCK18" s="29"/>
      <c r="GCL18" s="29"/>
      <c r="GCM18" s="29"/>
      <c r="GCN18" s="29"/>
      <c r="GCO18" s="29"/>
      <c r="GCP18" s="29"/>
      <c r="GCQ18" s="29"/>
      <c r="GCR18" s="29"/>
      <c r="GCS18" s="29"/>
      <c r="GCT18" s="29"/>
      <c r="GCU18" s="29"/>
      <c r="GCV18" s="29"/>
      <c r="GCW18" s="29"/>
      <c r="GCX18" s="29"/>
      <c r="GCY18" s="29"/>
      <c r="GCZ18" s="29"/>
      <c r="GDA18" s="29"/>
      <c r="GDB18" s="29"/>
      <c r="GDC18" s="29"/>
      <c r="GDD18" s="29"/>
      <c r="GDE18" s="29"/>
      <c r="GDF18" s="29"/>
      <c r="GDG18" s="29"/>
      <c r="GDH18" s="29"/>
      <c r="GDI18" s="29"/>
      <c r="GDJ18" s="29"/>
      <c r="GDK18" s="29"/>
      <c r="GDL18" s="29"/>
      <c r="GDM18" s="29"/>
      <c r="GDN18" s="29"/>
      <c r="GDO18" s="29"/>
      <c r="GDP18" s="29"/>
      <c r="GDQ18" s="29"/>
      <c r="GDR18" s="29"/>
      <c r="GDS18" s="29"/>
      <c r="GDT18" s="29"/>
      <c r="GDU18" s="29"/>
      <c r="GDV18" s="29"/>
      <c r="GDW18" s="29"/>
      <c r="GDX18" s="29"/>
      <c r="GDY18" s="29"/>
      <c r="GDZ18" s="29"/>
      <c r="GEA18" s="29"/>
      <c r="GEB18" s="29"/>
      <c r="GEC18" s="29"/>
      <c r="GED18" s="29"/>
      <c r="GEE18" s="29"/>
      <c r="GEF18" s="29"/>
      <c r="GEG18" s="29"/>
      <c r="GEH18" s="29"/>
      <c r="GEI18" s="29"/>
      <c r="GEJ18" s="29"/>
      <c r="GEK18" s="29"/>
      <c r="GEL18" s="29"/>
      <c r="GEM18" s="29"/>
      <c r="GEN18" s="29"/>
      <c r="GEO18" s="29"/>
      <c r="GEP18" s="29"/>
      <c r="GEQ18" s="29"/>
      <c r="GER18" s="29"/>
      <c r="GES18" s="29"/>
      <c r="GET18" s="29"/>
      <c r="GEU18" s="29"/>
      <c r="GEV18" s="29"/>
      <c r="GEW18" s="29"/>
      <c r="GEX18" s="29"/>
      <c r="GEY18" s="29"/>
      <c r="GEZ18" s="29"/>
      <c r="GFA18" s="29"/>
      <c r="GFB18" s="29"/>
      <c r="GFC18" s="29"/>
      <c r="GFD18" s="29"/>
      <c r="GFE18" s="29"/>
      <c r="GFF18" s="29"/>
      <c r="GFG18" s="29"/>
      <c r="GFH18" s="29"/>
      <c r="GFI18" s="29"/>
      <c r="GFJ18" s="29"/>
      <c r="GFK18" s="29"/>
      <c r="GFL18" s="29"/>
      <c r="GFM18" s="29"/>
      <c r="GFN18" s="29"/>
      <c r="GFO18" s="29"/>
      <c r="GFP18" s="29"/>
      <c r="GFQ18" s="29"/>
      <c r="GFR18" s="29"/>
      <c r="GFS18" s="29"/>
      <c r="GFT18" s="29"/>
      <c r="GFU18" s="29"/>
      <c r="GFV18" s="29"/>
      <c r="GFW18" s="29"/>
      <c r="GFX18" s="29"/>
      <c r="GFY18" s="29"/>
      <c r="GFZ18" s="29"/>
      <c r="GGA18" s="29"/>
      <c r="GGB18" s="29"/>
      <c r="GGC18" s="29"/>
      <c r="GGD18" s="29"/>
      <c r="GGE18" s="29"/>
      <c r="GGF18" s="29"/>
      <c r="GGG18" s="29"/>
      <c r="GGH18" s="29"/>
      <c r="GGI18" s="29"/>
      <c r="GGJ18" s="29"/>
      <c r="GGK18" s="29"/>
      <c r="GGL18" s="29"/>
      <c r="GGM18" s="29"/>
      <c r="GGN18" s="29"/>
      <c r="GGO18" s="29"/>
      <c r="GGP18" s="29"/>
      <c r="GGQ18" s="29"/>
      <c r="GGR18" s="29"/>
      <c r="GGS18" s="29"/>
      <c r="GGT18" s="29"/>
      <c r="GGU18" s="29"/>
      <c r="GGV18" s="29"/>
      <c r="GGW18" s="29"/>
      <c r="GGX18" s="29"/>
      <c r="GGY18" s="29"/>
      <c r="GGZ18" s="29"/>
      <c r="GHA18" s="29"/>
      <c r="GHB18" s="29"/>
      <c r="GHC18" s="29"/>
      <c r="GHD18" s="29"/>
      <c r="GHE18" s="29"/>
      <c r="GHF18" s="29"/>
      <c r="GHG18" s="29"/>
      <c r="GHH18" s="29"/>
      <c r="GHI18" s="29"/>
      <c r="GHJ18" s="29"/>
      <c r="GHK18" s="29"/>
      <c r="GHL18" s="29"/>
      <c r="GHM18" s="29"/>
      <c r="GHN18" s="29"/>
      <c r="GHO18" s="29"/>
      <c r="GHP18" s="29"/>
      <c r="GHQ18" s="29"/>
      <c r="GHR18" s="29"/>
      <c r="GHS18" s="29"/>
      <c r="GHT18" s="29"/>
      <c r="GHU18" s="29"/>
      <c r="GHV18" s="29"/>
      <c r="GHW18" s="29"/>
      <c r="GHX18" s="29"/>
      <c r="GHY18" s="29"/>
      <c r="GHZ18" s="29"/>
      <c r="GIA18" s="29"/>
      <c r="GIB18" s="29"/>
      <c r="GIC18" s="29"/>
      <c r="GID18" s="29"/>
      <c r="GIE18" s="29"/>
      <c r="GIF18" s="29"/>
      <c r="GIG18" s="29"/>
      <c r="GIH18" s="29"/>
      <c r="GII18" s="29"/>
      <c r="GIJ18" s="29"/>
      <c r="GIK18" s="29"/>
      <c r="GIL18" s="29"/>
      <c r="GIM18" s="29"/>
      <c r="GIN18" s="29"/>
      <c r="GIO18" s="29"/>
      <c r="GIP18" s="29"/>
      <c r="GIQ18" s="29"/>
      <c r="GIR18" s="29"/>
      <c r="GIS18" s="29"/>
      <c r="GIT18" s="29"/>
      <c r="GIU18" s="29"/>
      <c r="GIV18" s="29"/>
      <c r="GIW18" s="29"/>
      <c r="GIX18" s="29"/>
      <c r="GIY18" s="29"/>
      <c r="GIZ18" s="29"/>
      <c r="GJA18" s="29"/>
      <c r="GJB18" s="29"/>
      <c r="GJC18" s="29"/>
      <c r="GJD18" s="29"/>
      <c r="GJE18" s="29"/>
      <c r="GJF18" s="29"/>
      <c r="GJG18" s="29"/>
      <c r="GJH18" s="29"/>
      <c r="GJI18" s="29"/>
      <c r="GJJ18" s="29"/>
      <c r="GJK18" s="29"/>
      <c r="GJL18" s="29"/>
      <c r="GJM18" s="29"/>
      <c r="GJN18" s="29"/>
      <c r="GJO18" s="29"/>
      <c r="GJP18" s="29"/>
      <c r="GJQ18" s="29"/>
      <c r="GJR18" s="29"/>
      <c r="GJS18" s="29"/>
      <c r="GJT18" s="29"/>
      <c r="GJU18" s="29"/>
      <c r="GJV18" s="29"/>
      <c r="GJW18" s="29"/>
      <c r="GJX18" s="29"/>
      <c r="GJY18" s="29"/>
      <c r="GJZ18" s="29"/>
      <c r="GKA18" s="29"/>
      <c r="GKB18" s="29"/>
      <c r="GKC18" s="29"/>
      <c r="GKD18" s="29"/>
      <c r="GKE18" s="29"/>
      <c r="GKF18" s="29"/>
      <c r="GKG18" s="29"/>
      <c r="GKH18" s="29"/>
      <c r="GKI18" s="29"/>
      <c r="GKJ18" s="29"/>
      <c r="GKK18" s="29"/>
      <c r="GKL18" s="29"/>
      <c r="GKM18" s="29"/>
      <c r="GKN18" s="29"/>
      <c r="GKO18" s="29"/>
      <c r="GKP18" s="29"/>
      <c r="GKQ18" s="29"/>
      <c r="GKR18" s="29"/>
      <c r="GKS18" s="29"/>
      <c r="GKT18" s="29"/>
      <c r="GKU18" s="29"/>
      <c r="GKV18" s="29"/>
      <c r="GKW18" s="29"/>
      <c r="GKX18" s="29"/>
      <c r="GKY18" s="29"/>
      <c r="GKZ18" s="29"/>
      <c r="GLA18" s="29"/>
      <c r="GLB18" s="29"/>
      <c r="GLC18" s="29"/>
      <c r="GLD18" s="29"/>
      <c r="GLE18" s="29"/>
      <c r="GLF18" s="29"/>
      <c r="GLG18" s="29"/>
      <c r="GLH18" s="29"/>
      <c r="GLI18" s="29"/>
      <c r="GLJ18" s="29"/>
      <c r="GLK18" s="29"/>
      <c r="GLL18" s="29"/>
      <c r="GLM18" s="29"/>
      <c r="GLN18" s="29"/>
      <c r="GLO18" s="29"/>
      <c r="GLP18" s="29"/>
      <c r="GLQ18" s="29"/>
      <c r="GLR18" s="29"/>
      <c r="GLS18" s="29"/>
      <c r="GLT18" s="29"/>
      <c r="GLU18" s="29"/>
      <c r="GLV18" s="29"/>
      <c r="GLW18" s="29"/>
      <c r="GLX18" s="29"/>
      <c r="GLY18" s="29"/>
      <c r="GLZ18" s="29"/>
      <c r="GMA18" s="29"/>
      <c r="GMB18" s="29"/>
      <c r="GMC18" s="29"/>
      <c r="GMD18" s="29"/>
      <c r="GME18" s="29"/>
      <c r="GMF18" s="29"/>
      <c r="GMG18" s="29"/>
      <c r="GMH18" s="29"/>
      <c r="GMI18" s="29"/>
      <c r="GMJ18" s="29"/>
      <c r="GMK18" s="29"/>
      <c r="GML18" s="29"/>
      <c r="GMM18" s="29"/>
      <c r="GMN18" s="29"/>
      <c r="GMO18" s="29"/>
      <c r="GMP18" s="29"/>
      <c r="GMQ18" s="29"/>
      <c r="GMR18" s="29"/>
      <c r="GMS18" s="29"/>
      <c r="GMT18" s="29"/>
      <c r="GMU18" s="29"/>
      <c r="GMV18" s="29"/>
      <c r="GMW18" s="29"/>
      <c r="GMX18" s="29"/>
      <c r="GMY18" s="29"/>
      <c r="GMZ18" s="29"/>
      <c r="GNA18" s="29"/>
      <c r="GNB18" s="29"/>
      <c r="GNC18" s="29"/>
      <c r="GND18" s="29"/>
      <c r="GNE18" s="29"/>
      <c r="GNF18" s="29"/>
      <c r="GNG18" s="29"/>
      <c r="GNH18" s="29"/>
      <c r="GNI18" s="29"/>
      <c r="GNJ18" s="29"/>
      <c r="GNK18" s="29"/>
      <c r="GNL18" s="29"/>
      <c r="GNM18" s="29"/>
      <c r="GNN18" s="29"/>
      <c r="GNO18" s="29"/>
      <c r="GNP18" s="29"/>
      <c r="GNQ18" s="29"/>
      <c r="GNR18" s="29"/>
      <c r="GNS18" s="29"/>
      <c r="GNT18" s="29"/>
      <c r="GNU18" s="29"/>
      <c r="GNV18" s="29"/>
      <c r="GNW18" s="29"/>
      <c r="GNX18" s="29"/>
      <c r="GNY18" s="29"/>
      <c r="GNZ18" s="29"/>
      <c r="GOA18" s="29"/>
      <c r="GOB18" s="29"/>
      <c r="GOC18" s="29"/>
      <c r="GOD18" s="29"/>
      <c r="GOE18" s="29"/>
      <c r="GOF18" s="29"/>
      <c r="GOG18" s="29"/>
      <c r="GOH18" s="29"/>
      <c r="GOI18" s="29"/>
      <c r="GOJ18" s="29"/>
      <c r="GOK18" s="29"/>
      <c r="GOL18" s="29"/>
      <c r="GOM18" s="29"/>
      <c r="GON18" s="29"/>
      <c r="GOO18" s="29"/>
      <c r="GOP18" s="29"/>
      <c r="GOQ18" s="29"/>
      <c r="GOR18" s="29"/>
      <c r="GOS18" s="29"/>
      <c r="GOT18" s="29"/>
      <c r="GOU18" s="29"/>
      <c r="GOV18" s="29"/>
      <c r="GOW18" s="29"/>
      <c r="GOX18" s="29"/>
      <c r="GOY18" s="29"/>
      <c r="GOZ18" s="29"/>
      <c r="GPA18" s="29"/>
      <c r="GPB18" s="29"/>
      <c r="GPC18" s="29"/>
      <c r="GPD18" s="29"/>
      <c r="GPE18" s="29"/>
      <c r="GPF18" s="29"/>
      <c r="GPG18" s="29"/>
      <c r="GPH18" s="29"/>
      <c r="GPI18" s="29"/>
      <c r="GPJ18" s="29"/>
      <c r="GPK18" s="29"/>
      <c r="GPL18" s="29"/>
      <c r="GPM18" s="29"/>
      <c r="GPN18" s="29"/>
      <c r="GPO18" s="29"/>
      <c r="GPP18" s="29"/>
      <c r="GPQ18" s="29"/>
      <c r="GPR18" s="29"/>
      <c r="GPS18" s="29"/>
      <c r="GPT18" s="29"/>
      <c r="GPU18" s="29"/>
      <c r="GPV18" s="29"/>
      <c r="GPW18" s="29"/>
      <c r="GPX18" s="29"/>
      <c r="GPY18" s="29"/>
      <c r="GPZ18" s="29"/>
      <c r="GQA18" s="29"/>
      <c r="GQB18" s="29"/>
      <c r="GQC18" s="29"/>
      <c r="GQD18" s="29"/>
      <c r="GQE18" s="29"/>
      <c r="GQF18" s="29"/>
      <c r="GQG18" s="29"/>
      <c r="GQH18" s="29"/>
      <c r="GQI18" s="29"/>
      <c r="GQJ18" s="29"/>
      <c r="GQK18" s="29"/>
      <c r="GQL18" s="29"/>
      <c r="GQM18" s="29"/>
      <c r="GQN18" s="29"/>
      <c r="GQO18" s="29"/>
      <c r="GQP18" s="29"/>
      <c r="GQQ18" s="29"/>
      <c r="GQR18" s="29"/>
      <c r="GQS18" s="29"/>
      <c r="GQT18" s="29"/>
      <c r="GQU18" s="29"/>
      <c r="GQV18" s="29"/>
      <c r="GQW18" s="29"/>
      <c r="GQX18" s="29"/>
      <c r="GQY18" s="29"/>
      <c r="GQZ18" s="29"/>
      <c r="GRA18" s="29"/>
      <c r="GRB18" s="29"/>
      <c r="GRC18" s="29"/>
      <c r="GRD18" s="29"/>
      <c r="GRE18" s="29"/>
      <c r="GRF18" s="29"/>
      <c r="GRG18" s="29"/>
      <c r="GRH18" s="29"/>
      <c r="GRI18" s="29"/>
      <c r="GRJ18" s="29"/>
      <c r="GRK18" s="29"/>
      <c r="GRL18" s="29"/>
      <c r="GRM18" s="29"/>
      <c r="GRN18" s="29"/>
      <c r="GRO18" s="29"/>
      <c r="GRP18" s="29"/>
      <c r="GRQ18" s="29"/>
      <c r="GRR18" s="29"/>
      <c r="GRS18" s="29"/>
      <c r="GRT18" s="29"/>
      <c r="GRU18" s="29"/>
      <c r="GRV18" s="29"/>
      <c r="GRW18" s="29"/>
      <c r="GRX18" s="29"/>
      <c r="GRY18" s="29"/>
      <c r="GRZ18" s="29"/>
      <c r="GSA18" s="29"/>
      <c r="GSB18" s="29"/>
      <c r="GSC18" s="29"/>
      <c r="GSD18" s="29"/>
      <c r="GSE18" s="29"/>
      <c r="GSF18" s="29"/>
      <c r="GSG18" s="29"/>
      <c r="GSH18" s="29"/>
      <c r="GSI18" s="29"/>
      <c r="GSJ18" s="29"/>
      <c r="GSK18" s="29"/>
      <c r="GSL18" s="29"/>
      <c r="GSM18" s="29"/>
      <c r="GSN18" s="29"/>
      <c r="GSO18" s="29"/>
      <c r="GSP18" s="29"/>
      <c r="GSQ18" s="29"/>
      <c r="GSR18" s="29"/>
      <c r="GSS18" s="29"/>
      <c r="GST18" s="29"/>
      <c r="GSU18" s="29"/>
      <c r="GSV18" s="29"/>
      <c r="GSW18" s="29"/>
      <c r="GSX18" s="29"/>
      <c r="GSY18" s="29"/>
      <c r="GSZ18" s="29"/>
      <c r="GTA18" s="29"/>
      <c r="GTB18" s="29"/>
      <c r="GTC18" s="29"/>
      <c r="GTD18" s="29"/>
      <c r="GTE18" s="29"/>
      <c r="GTF18" s="29"/>
      <c r="GTG18" s="29"/>
      <c r="GTH18" s="29"/>
      <c r="GTI18" s="29"/>
      <c r="GTJ18" s="29"/>
      <c r="GTK18" s="29"/>
      <c r="GTL18" s="29"/>
      <c r="GTM18" s="29"/>
      <c r="GTN18" s="29"/>
      <c r="GTO18" s="29"/>
      <c r="GTP18" s="29"/>
      <c r="GTQ18" s="29"/>
      <c r="GTR18" s="29"/>
      <c r="GTS18" s="29"/>
      <c r="GTT18" s="29"/>
      <c r="GTU18" s="29"/>
      <c r="GTV18" s="29"/>
      <c r="GTW18" s="29"/>
      <c r="GTX18" s="29"/>
      <c r="GTY18" s="29"/>
      <c r="GTZ18" s="29"/>
      <c r="GUA18" s="29"/>
      <c r="GUB18" s="29"/>
      <c r="GUC18" s="29"/>
      <c r="GUD18" s="29"/>
      <c r="GUE18" s="29"/>
      <c r="GUF18" s="29"/>
      <c r="GUG18" s="29"/>
      <c r="GUH18" s="29"/>
      <c r="GUI18" s="29"/>
      <c r="GUJ18" s="29"/>
      <c r="GUK18" s="29"/>
      <c r="GUL18" s="29"/>
      <c r="GUM18" s="29"/>
      <c r="GUN18" s="29"/>
      <c r="GUO18" s="29"/>
      <c r="GUP18" s="29"/>
      <c r="GUQ18" s="29"/>
      <c r="GUR18" s="29"/>
      <c r="GUS18" s="29"/>
      <c r="GUT18" s="29"/>
      <c r="GUU18" s="29"/>
      <c r="GUV18" s="29"/>
      <c r="GUW18" s="29"/>
      <c r="GUX18" s="29"/>
      <c r="GUY18" s="29"/>
      <c r="GUZ18" s="29"/>
      <c r="GVA18" s="29"/>
      <c r="GVB18" s="29"/>
      <c r="GVC18" s="29"/>
      <c r="GVD18" s="29"/>
      <c r="GVE18" s="29"/>
      <c r="GVF18" s="29"/>
      <c r="GVG18" s="29"/>
      <c r="GVH18" s="29"/>
      <c r="GVI18" s="29"/>
      <c r="GVJ18" s="29"/>
      <c r="GVK18" s="29"/>
      <c r="GVL18" s="29"/>
      <c r="GVM18" s="29"/>
      <c r="GVN18" s="29"/>
      <c r="GVO18" s="29"/>
      <c r="GVP18" s="29"/>
      <c r="GVQ18" s="29"/>
      <c r="GVR18" s="29"/>
      <c r="GVS18" s="29"/>
      <c r="GVT18" s="29"/>
      <c r="GVU18" s="29"/>
      <c r="GVV18" s="29"/>
      <c r="GVW18" s="29"/>
      <c r="GVX18" s="29"/>
      <c r="GVY18" s="29"/>
      <c r="GVZ18" s="29"/>
      <c r="GWA18" s="29"/>
      <c r="GWB18" s="29"/>
      <c r="GWC18" s="29"/>
      <c r="GWD18" s="29"/>
      <c r="GWE18" s="29"/>
      <c r="GWF18" s="29"/>
      <c r="GWG18" s="29"/>
      <c r="GWH18" s="29"/>
      <c r="GWI18" s="29"/>
      <c r="GWJ18" s="29"/>
      <c r="GWK18" s="29"/>
      <c r="GWL18" s="29"/>
      <c r="GWM18" s="29"/>
      <c r="GWN18" s="29"/>
      <c r="GWO18" s="29"/>
      <c r="GWP18" s="29"/>
      <c r="GWQ18" s="29"/>
      <c r="GWR18" s="29"/>
      <c r="GWS18" s="29"/>
      <c r="GWT18" s="29"/>
      <c r="GWU18" s="29"/>
      <c r="GWV18" s="29"/>
      <c r="GWW18" s="29"/>
      <c r="GWX18" s="29"/>
      <c r="GWY18" s="29"/>
      <c r="GWZ18" s="29"/>
      <c r="GXA18" s="29"/>
      <c r="GXB18" s="29"/>
      <c r="GXC18" s="29"/>
      <c r="GXD18" s="29"/>
      <c r="GXE18" s="29"/>
      <c r="GXF18" s="29"/>
      <c r="GXG18" s="29"/>
      <c r="GXH18" s="29"/>
      <c r="GXI18" s="29"/>
      <c r="GXJ18" s="29"/>
      <c r="GXK18" s="29"/>
      <c r="GXL18" s="29"/>
      <c r="GXM18" s="29"/>
      <c r="GXN18" s="29"/>
      <c r="GXO18" s="29"/>
      <c r="GXP18" s="29"/>
      <c r="GXQ18" s="29"/>
      <c r="GXR18" s="29"/>
      <c r="GXS18" s="29"/>
      <c r="GXT18" s="29"/>
      <c r="GXU18" s="29"/>
      <c r="GXV18" s="29"/>
      <c r="GXW18" s="29"/>
      <c r="GXX18" s="29"/>
      <c r="GXY18" s="29"/>
      <c r="GXZ18" s="29"/>
      <c r="GYA18" s="29"/>
      <c r="GYB18" s="29"/>
      <c r="GYC18" s="29"/>
      <c r="GYD18" s="29"/>
      <c r="GYE18" s="29"/>
      <c r="GYF18" s="29"/>
      <c r="GYG18" s="29"/>
      <c r="GYH18" s="29"/>
      <c r="GYI18" s="29"/>
      <c r="GYJ18" s="29"/>
      <c r="GYK18" s="29"/>
      <c r="GYL18" s="29"/>
      <c r="GYM18" s="29"/>
      <c r="GYN18" s="29"/>
      <c r="GYO18" s="29"/>
      <c r="GYP18" s="29"/>
      <c r="GYQ18" s="29"/>
      <c r="GYR18" s="29"/>
      <c r="GYS18" s="29"/>
      <c r="GYT18" s="29"/>
      <c r="GYU18" s="29"/>
      <c r="GYV18" s="29"/>
      <c r="GYW18" s="29"/>
      <c r="GYX18" s="29"/>
      <c r="GYY18" s="29"/>
      <c r="GYZ18" s="29"/>
      <c r="GZA18" s="29"/>
      <c r="GZB18" s="29"/>
      <c r="GZC18" s="29"/>
      <c r="GZD18" s="29"/>
      <c r="GZE18" s="29"/>
      <c r="GZF18" s="29"/>
      <c r="GZG18" s="29"/>
      <c r="GZH18" s="29"/>
      <c r="GZI18" s="29"/>
      <c r="GZJ18" s="29"/>
      <c r="GZK18" s="29"/>
      <c r="GZL18" s="29"/>
      <c r="GZM18" s="29"/>
      <c r="GZN18" s="29"/>
      <c r="GZO18" s="29"/>
      <c r="GZP18" s="29"/>
      <c r="GZQ18" s="29"/>
      <c r="GZR18" s="29"/>
      <c r="GZS18" s="29"/>
      <c r="GZT18" s="29"/>
      <c r="GZU18" s="29"/>
      <c r="GZV18" s="29"/>
      <c r="GZW18" s="29"/>
      <c r="GZX18" s="29"/>
      <c r="GZY18" s="29"/>
      <c r="GZZ18" s="29"/>
      <c r="HAA18" s="29"/>
      <c r="HAB18" s="29"/>
      <c r="HAC18" s="29"/>
      <c r="HAD18" s="29"/>
      <c r="HAE18" s="29"/>
      <c r="HAF18" s="29"/>
      <c r="HAG18" s="29"/>
      <c r="HAH18" s="29"/>
      <c r="HAI18" s="29"/>
      <c r="HAJ18" s="29"/>
      <c r="HAK18" s="29"/>
      <c r="HAL18" s="29"/>
      <c r="HAM18" s="29"/>
      <c r="HAN18" s="29"/>
      <c r="HAO18" s="29"/>
      <c r="HAP18" s="29"/>
      <c r="HAQ18" s="29"/>
      <c r="HAR18" s="29"/>
      <c r="HAS18" s="29"/>
      <c r="HAT18" s="29"/>
      <c r="HAU18" s="29"/>
      <c r="HAV18" s="29"/>
      <c r="HAW18" s="29"/>
      <c r="HAX18" s="29"/>
      <c r="HAY18" s="29"/>
      <c r="HAZ18" s="29"/>
      <c r="HBA18" s="29"/>
      <c r="HBB18" s="29"/>
      <c r="HBC18" s="29"/>
      <c r="HBD18" s="29"/>
      <c r="HBE18" s="29"/>
      <c r="HBF18" s="29"/>
      <c r="HBG18" s="29"/>
      <c r="HBH18" s="29"/>
      <c r="HBI18" s="29"/>
      <c r="HBJ18" s="29"/>
      <c r="HBK18" s="29"/>
      <c r="HBL18" s="29"/>
      <c r="HBM18" s="29"/>
      <c r="HBN18" s="29"/>
      <c r="HBO18" s="29"/>
      <c r="HBP18" s="29"/>
      <c r="HBQ18" s="29"/>
      <c r="HBR18" s="29"/>
      <c r="HBS18" s="29"/>
      <c r="HBT18" s="29"/>
      <c r="HBU18" s="29"/>
      <c r="HBV18" s="29"/>
      <c r="HBW18" s="29"/>
      <c r="HBX18" s="29"/>
      <c r="HBY18" s="29"/>
      <c r="HBZ18" s="29"/>
      <c r="HCA18" s="29"/>
      <c r="HCB18" s="29"/>
      <c r="HCC18" s="29"/>
      <c r="HCD18" s="29"/>
      <c r="HCE18" s="29"/>
      <c r="HCF18" s="29"/>
      <c r="HCG18" s="29"/>
      <c r="HCH18" s="29"/>
      <c r="HCI18" s="29"/>
      <c r="HCJ18" s="29"/>
      <c r="HCK18" s="29"/>
      <c r="HCL18" s="29"/>
      <c r="HCM18" s="29"/>
      <c r="HCN18" s="29"/>
      <c r="HCO18" s="29"/>
      <c r="HCP18" s="29"/>
      <c r="HCQ18" s="29"/>
      <c r="HCR18" s="29"/>
      <c r="HCS18" s="29"/>
      <c r="HCT18" s="29"/>
      <c r="HCU18" s="29"/>
      <c r="HCV18" s="29"/>
      <c r="HCW18" s="29"/>
      <c r="HCX18" s="29"/>
      <c r="HCY18" s="29"/>
      <c r="HCZ18" s="29"/>
      <c r="HDA18" s="29"/>
      <c r="HDB18" s="29"/>
      <c r="HDC18" s="29"/>
      <c r="HDD18" s="29"/>
      <c r="HDE18" s="29"/>
      <c r="HDF18" s="29"/>
      <c r="HDG18" s="29"/>
      <c r="HDH18" s="29"/>
      <c r="HDI18" s="29"/>
      <c r="HDJ18" s="29"/>
      <c r="HDK18" s="29"/>
      <c r="HDL18" s="29"/>
      <c r="HDM18" s="29"/>
      <c r="HDN18" s="29"/>
      <c r="HDO18" s="29"/>
      <c r="HDP18" s="29"/>
      <c r="HDQ18" s="29"/>
      <c r="HDR18" s="29"/>
      <c r="HDS18" s="29"/>
      <c r="HDT18" s="29"/>
      <c r="HDU18" s="29"/>
      <c r="HDV18" s="29"/>
      <c r="HDW18" s="29"/>
      <c r="HDX18" s="29"/>
      <c r="HDY18" s="29"/>
      <c r="HDZ18" s="29"/>
      <c r="HEA18" s="29"/>
      <c r="HEB18" s="29"/>
      <c r="HEC18" s="29"/>
      <c r="HED18" s="29"/>
      <c r="HEE18" s="29"/>
      <c r="HEF18" s="29"/>
      <c r="HEG18" s="29"/>
      <c r="HEH18" s="29"/>
      <c r="HEI18" s="29"/>
      <c r="HEJ18" s="29"/>
      <c r="HEK18" s="29"/>
      <c r="HEL18" s="29"/>
      <c r="HEM18" s="29"/>
      <c r="HEN18" s="29"/>
      <c r="HEO18" s="29"/>
      <c r="HEP18" s="29"/>
      <c r="HEQ18" s="29"/>
      <c r="HER18" s="29"/>
      <c r="HES18" s="29"/>
      <c r="HET18" s="29"/>
      <c r="HEU18" s="29"/>
      <c r="HEV18" s="29"/>
      <c r="HEW18" s="29"/>
      <c r="HEX18" s="29"/>
      <c r="HEY18" s="29"/>
      <c r="HEZ18" s="29"/>
      <c r="HFA18" s="29"/>
      <c r="HFB18" s="29"/>
      <c r="HFC18" s="29"/>
      <c r="HFD18" s="29"/>
      <c r="HFE18" s="29"/>
      <c r="HFF18" s="29"/>
      <c r="HFG18" s="29"/>
      <c r="HFH18" s="29"/>
      <c r="HFI18" s="29"/>
      <c r="HFJ18" s="29"/>
      <c r="HFK18" s="29"/>
      <c r="HFL18" s="29"/>
      <c r="HFM18" s="29"/>
      <c r="HFN18" s="29"/>
      <c r="HFO18" s="29"/>
      <c r="HFP18" s="29"/>
      <c r="HFQ18" s="29"/>
      <c r="HFR18" s="29"/>
      <c r="HFS18" s="29"/>
      <c r="HFT18" s="29"/>
      <c r="HFU18" s="29"/>
      <c r="HFV18" s="29"/>
      <c r="HFW18" s="29"/>
      <c r="HFX18" s="29"/>
      <c r="HFY18" s="29"/>
      <c r="HFZ18" s="29"/>
      <c r="HGA18" s="29"/>
      <c r="HGB18" s="29"/>
      <c r="HGC18" s="29"/>
      <c r="HGD18" s="29"/>
      <c r="HGE18" s="29"/>
      <c r="HGF18" s="29"/>
      <c r="HGG18" s="29"/>
      <c r="HGH18" s="29"/>
      <c r="HGI18" s="29"/>
      <c r="HGJ18" s="29"/>
      <c r="HGK18" s="29"/>
      <c r="HGL18" s="29"/>
      <c r="HGM18" s="29"/>
      <c r="HGN18" s="29"/>
      <c r="HGO18" s="29"/>
      <c r="HGP18" s="29"/>
      <c r="HGQ18" s="29"/>
      <c r="HGR18" s="29"/>
      <c r="HGS18" s="29"/>
      <c r="HGT18" s="29"/>
      <c r="HGU18" s="29"/>
      <c r="HGV18" s="29"/>
      <c r="HGW18" s="29"/>
      <c r="HGX18" s="29"/>
      <c r="HGY18" s="29"/>
      <c r="HGZ18" s="29"/>
      <c r="HHA18" s="29"/>
      <c r="HHB18" s="29"/>
      <c r="HHC18" s="29"/>
      <c r="HHD18" s="29"/>
      <c r="HHE18" s="29"/>
      <c r="HHF18" s="29"/>
      <c r="HHG18" s="29"/>
      <c r="HHH18" s="29"/>
      <c r="HHI18" s="29"/>
      <c r="HHJ18" s="29"/>
      <c r="HHK18" s="29"/>
      <c r="HHL18" s="29"/>
      <c r="HHM18" s="29"/>
      <c r="HHN18" s="29"/>
      <c r="HHO18" s="29"/>
      <c r="HHP18" s="29"/>
      <c r="HHQ18" s="29"/>
      <c r="HHR18" s="29"/>
      <c r="HHS18" s="29"/>
      <c r="HHT18" s="29"/>
      <c r="HHU18" s="29"/>
      <c r="HHV18" s="29"/>
      <c r="HHW18" s="29"/>
      <c r="HHX18" s="29"/>
      <c r="HHY18" s="29"/>
      <c r="HHZ18" s="29"/>
      <c r="HIA18" s="29"/>
      <c r="HIB18" s="29"/>
      <c r="HIC18" s="29"/>
      <c r="HID18" s="29"/>
      <c r="HIE18" s="29"/>
      <c r="HIF18" s="29"/>
      <c r="HIG18" s="29"/>
      <c r="HIH18" s="29"/>
      <c r="HII18" s="29"/>
      <c r="HIJ18" s="29"/>
      <c r="HIK18" s="29"/>
      <c r="HIL18" s="29"/>
      <c r="HIM18" s="29"/>
      <c r="HIN18" s="29"/>
      <c r="HIO18" s="29"/>
      <c r="HIP18" s="29"/>
      <c r="HIQ18" s="29"/>
      <c r="HIR18" s="29"/>
      <c r="HIS18" s="29"/>
      <c r="HIT18" s="29"/>
      <c r="HIU18" s="29"/>
      <c r="HIV18" s="29"/>
      <c r="HIW18" s="29"/>
      <c r="HIX18" s="29"/>
      <c r="HIY18" s="29"/>
      <c r="HIZ18" s="29"/>
      <c r="HJA18" s="29"/>
      <c r="HJB18" s="29"/>
      <c r="HJC18" s="29"/>
      <c r="HJD18" s="29"/>
      <c r="HJE18" s="29"/>
      <c r="HJF18" s="29"/>
      <c r="HJG18" s="29"/>
      <c r="HJH18" s="29"/>
      <c r="HJI18" s="29"/>
      <c r="HJJ18" s="29"/>
      <c r="HJK18" s="29"/>
      <c r="HJL18" s="29"/>
      <c r="HJM18" s="29"/>
      <c r="HJN18" s="29"/>
      <c r="HJO18" s="29"/>
      <c r="HJP18" s="29"/>
      <c r="HJQ18" s="29"/>
      <c r="HJR18" s="29"/>
      <c r="HJS18" s="29"/>
      <c r="HJT18" s="29"/>
      <c r="HJU18" s="29"/>
      <c r="HJV18" s="29"/>
      <c r="HJW18" s="29"/>
      <c r="HJX18" s="29"/>
      <c r="HJY18" s="29"/>
      <c r="HJZ18" s="29"/>
      <c r="HKA18" s="29"/>
      <c r="HKB18" s="29"/>
      <c r="HKC18" s="29"/>
      <c r="HKD18" s="29"/>
      <c r="HKE18" s="29"/>
      <c r="HKF18" s="29"/>
      <c r="HKG18" s="29"/>
      <c r="HKH18" s="29"/>
      <c r="HKI18" s="29"/>
      <c r="HKJ18" s="29"/>
      <c r="HKK18" s="29"/>
      <c r="HKL18" s="29"/>
      <c r="HKM18" s="29"/>
      <c r="HKN18" s="29"/>
      <c r="HKO18" s="29"/>
      <c r="HKP18" s="29"/>
      <c r="HKQ18" s="29"/>
      <c r="HKR18" s="29"/>
      <c r="HKS18" s="29"/>
      <c r="HKT18" s="29"/>
      <c r="HKU18" s="29"/>
      <c r="HKV18" s="29"/>
      <c r="HKW18" s="29"/>
      <c r="HKX18" s="29"/>
      <c r="HKY18" s="29"/>
      <c r="HKZ18" s="29"/>
      <c r="HLA18" s="29"/>
      <c r="HLB18" s="29"/>
      <c r="HLC18" s="29"/>
      <c r="HLD18" s="29"/>
      <c r="HLE18" s="29"/>
      <c r="HLF18" s="29"/>
      <c r="HLG18" s="29"/>
      <c r="HLH18" s="29"/>
      <c r="HLI18" s="29"/>
      <c r="HLJ18" s="29"/>
      <c r="HLK18" s="29"/>
      <c r="HLL18" s="29"/>
      <c r="HLM18" s="29"/>
      <c r="HLN18" s="29"/>
      <c r="HLO18" s="29"/>
      <c r="HLP18" s="29"/>
      <c r="HLQ18" s="29"/>
      <c r="HLR18" s="29"/>
      <c r="HLS18" s="29"/>
      <c r="HLT18" s="29"/>
      <c r="HLU18" s="29"/>
      <c r="HLV18" s="29"/>
      <c r="HLW18" s="29"/>
      <c r="HLX18" s="29"/>
      <c r="HLY18" s="29"/>
      <c r="HLZ18" s="29"/>
      <c r="HMA18" s="29"/>
      <c r="HMB18" s="29"/>
      <c r="HMC18" s="29"/>
      <c r="HMD18" s="29"/>
      <c r="HME18" s="29"/>
      <c r="HMF18" s="29"/>
      <c r="HMG18" s="29"/>
      <c r="HMH18" s="29"/>
      <c r="HMI18" s="29"/>
      <c r="HMJ18" s="29"/>
      <c r="HMK18" s="29"/>
      <c r="HML18" s="29"/>
      <c r="HMM18" s="29"/>
      <c r="HMN18" s="29"/>
      <c r="HMO18" s="29"/>
      <c r="HMP18" s="29"/>
      <c r="HMQ18" s="29"/>
      <c r="HMR18" s="29"/>
      <c r="HMS18" s="29"/>
      <c r="HMT18" s="29"/>
      <c r="HMU18" s="29"/>
      <c r="HMV18" s="29"/>
      <c r="HMW18" s="29"/>
      <c r="HMX18" s="29"/>
      <c r="HMY18" s="29"/>
      <c r="HMZ18" s="29"/>
      <c r="HNA18" s="29"/>
      <c r="HNB18" s="29"/>
      <c r="HNC18" s="29"/>
      <c r="HND18" s="29"/>
      <c r="HNE18" s="29"/>
      <c r="HNF18" s="29"/>
      <c r="HNG18" s="29"/>
      <c r="HNH18" s="29"/>
      <c r="HNI18" s="29"/>
      <c r="HNJ18" s="29"/>
      <c r="HNK18" s="29"/>
      <c r="HNL18" s="29"/>
      <c r="HNM18" s="29"/>
      <c r="HNN18" s="29"/>
      <c r="HNO18" s="29"/>
      <c r="HNP18" s="29"/>
      <c r="HNQ18" s="29"/>
      <c r="HNR18" s="29"/>
      <c r="HNS18" s="29"/>
      <c r="HNT18" s="29"/>
      <c r="HNU18" s="29"/>
      <c r="HNV18" s="29"/>
      <c r="HNW18" s="29"/>
      <c r="HNX18" s="29"/>
      <c r="HNY18" s="29"/>
      <c r="HNZ18" s="29"/>
      <c r="HOA18" s="29"/>
      <c r="HOB18" s="29"/>
      <c r="HOC18" s="29"/>
      <c r="HOD18" s="29"/>
      <c r="HOE18" s="29"/>
      <c r="HOF18" s="29"/>
      <c r="HOG18" s="29"/>
      <c r="HOH18" s="29"/>
      <c r="HOI18" s="29"/>
      <c r="HOJ18" s="29"/>
      <c r="HOK18" s="29"/>
      <c r="HOL18" s="29"/>
      <c r="HOM18" s="29"/>
      <c r="HON18" s="29"/>
      <c r="HOO18" s="29"/>
      <c r="HOP18" s="29"/>
      <c r="HOQ18" s="29"/>
      <c r="HOR18" s="29"/>
      <c r="HOS18" s="29"/>
      <c r="HOT18" s="29"/>
      <c r="HOU18" s="29"/>
      <c r="HOV18" s="29"/>
      <c r="HOW18" s="29"/>
      <c r="HOX18" s="29"/>
      <c r="HOY18" s="29"/>
      <c r="HOZ18" s="29"/>
      <c r="HPA18" s="29"/>
      <c r="HPB18" s="29"/>
      <c r="HPC18" s="29"/>
      <c r="HPD18" s="29"/>
      <c r="HPE18" s="29"/>
      <c r="HPF18" s="29"/>
      <c r="HPG18" s="29"/>
      <c r="HPH18" s="29"/>
      <c r="HPI18" s="29"/>
      <c r="HPJ18" s="29"/>
      <c r="HPK18" s="29"/>
      <c r="HPL18" s="29"/>
      <c r="HPM18" s="29"/>
      <c r="HPN18" s="29"/>
      <c r="HPO18" s="29"/>
      <c r="HPP18" s="29"/>
      <c r="HPQ18" s="29"/>
      <c r="HPR18" s="29"/>
      <c r="HPS18" s="29"/>
      <c r="HPT18" s="29"/>
      <c r="HPU18" s="29"/>
      <c r="HPV18" s="29"/>
      <c r="HPW18" s="29"/>
      <c r="HPX18" s="29"/>
      <c r="HPY18" s="29"/>
      <c r="HPZ18" s="29"/>
      <c r="HQA18" s="29"/>
      <c r="HQB18" s="29"/>
      <c r="HQC18" s="29"/>
      <c r="HQD18" s="29"/>
      <c r="HQE18" s="29"/>
      <c r="HQF18" s="29"/>
      <c r="HQG18" s="29"/>
      <c r="HQH18" s="29"/>
      <c r="HQI18" s="29"/>
      <c r="HQJ18" s="29"/>
      <c r="HQK18" s="29"/>
      <c r="HQL18" s="29"/>
      <c r="HQM18" s="29"/>
      <c r="HQN18" s="29"/>
      <c r="HQO18" s="29"/>
      <c r="HQP18" s="29"/>
      <c r="HQQ18" s="29"/>
      <c r="HQR18" s="29"/>
      <c r="HQS18" s="29"/>
      <c r="HQT18" s="29"/>
      <c r="HQU18" s="29"/>
      <c r="HQV18" s="29"/>
      <c r="HQW18" s="29"/>
      <c r="HQX18" s="29"/>
      <c r="HQY18" s="29"/>
      <c r="HQZ18" s="29"/>
      <c r="HRA18" s="29"/>
      <c r="HRB18" s="29"/>
      <c r="HRC18" s="29"/>
      <c r="HRD18" s="29"/>
      <c r="HRE18" s="29"/>
      <c r="HRF18" s="29"/>
      <c r="HRG18" s="29"/>
      <c r="HRH18" s="29"/>
      <c r="HRI18" s="29"/>
      <c r="HRJ18" s="29"/>
      <c r="HRK18" s="29"/>
      <c r="HRL18" s="29"/>
      <c r="HRM18" s="29"/>
      <c r="HRN18" s="29"/>
      <c r="HRO18" s="29"/>
      <c r="HRP18" s="29"/>
      <c r="HRQ18" s="29"/>
      <c r="HRR18" s="29"/>
      <c r="HRS18" s="29"/>
      <c r="HRT18" s="29"/>
      <c r="HRU18" s="29"/>
      <c r="HRV18" s="29"/>
      <c r="HRW18" s="29"/>
      <c r="HRX18" s="29"/>
      <c r="HRY18" s="29"/>
      <c r="HRZ18" s="29"/>
      <c r="HSA18" s="29"/>
      <c r="HSB18" s="29"/>
      <c r="HSC18" s="29"/>
      <c r="HSD18" s="29"/>
      <c r="HSE18" s="29"/>
      <c r="HSF18" s="29"/>
      <c r="HSG18" s="29"/>
      <c r="HSH18" s="29"/>
      <c r="HSI18" s="29"/>
      <c r="HSJ18" s="29"/>
      <c r="HSK18" s="29"/>
      <c r="HSL18" s="29"/>
      <c r="HSM18" s="29"/>
      <c r="HSN18" s="29"/>
      <c r="HSO18" s="29"/>
      <c r="HSP18" s="29"/>
      <c r="HSQ18" s="29"/>
      <c r="HSR18" s="29"/>
      <c r="HSS18" s="29"/>
      <c r="HST18" s="29"/>
      <c r="HSU18" s="29"/>
      <c r="HSV18" s="29"/>
      <c r="HSW18" s="29"/>
      <c r="HSX18" s="29"/>
      <c r="HSY18" s="29"/>
      <c r="HSZ18" s="29"/>
      <c r="HTA18" s="29"/>
      <c r="HTB18" s="29"/>
      <c r="HTC18" s="29"/>
      <c r="HTD18" s="29"/>
      <c r="HTE18" s="29"/>
      <c r="HTF18" s="29"/>
      <c r="HTG18" s="29"/>
      <c r="HTH18" s="29"/>
      <c r="HTI18" s="29"/>
      <c r="HTJ18" s="29"/>
      <c r="HTK18" s="29"/>
      <c r="HTL18" s="29"/>
      <c r="HTM18" s="29"/>
      <c r="HTN18" s="29"/>
      <c r="HTO18" s="29"/>
      <c r="HTP18" s="29"/>
      <c r="HTQ18" s="29"/>
      <c r="HTR18" s="29"/>
      <c r="HTS18" s="29"/>
      <c r="HTT18" s="29"/>
      <c r="HTU18" s="29"/>
      <c r="HTV18" s="29"/>
      <c r="HTW18" s="29"/>
      <c r="HTX18" s="29"/>
      <c r="HTY18" s="29"/>
      <c r="HTZ18" s="29"/>
      <c r="HUA18" s="29"/>
      <c r="HUB18" s="29"/>
      <c r="HUC18" s="29"/>
      <c r="HUD18" s="29"/>
      <c r="HUE18" s="29"/>
      <c r="HUF18" s="29"/>
      <c r="HUG18" s="29"/>
      <c r="HUH18" s="29"/>
      <c r="HUI18" s="29"/>
      <c r="HUJ18" s="29"/>
      <c r="HUK18" s="29"/>
      <c r="HUL18" s="29"/>
      <c r="HUM18" s="29"/>
      <c r="HUN18" s="29"/>
      <c r="HUO18" s="29"/>
      <c r="HUP18" s="29"/>
      <c r="HUQ18" s="29"/>
      <c r="HUR18" s="29"/>
      <c r="HUS18" s="29"/>
      <c r="HUT18" s="29"/>
      <c r="HUU18" s="29"/>
      <c r="HUV18" s="29"/>
      <c r="HUW18" s="29"/>
      <c r="HUX18" s="29"/>
      <c r="HUY18" s="29"/>
      <c r="HUZ18" s="29"/>
      <c r="HVA18" s="29"/>
      <c r="HVB18" s="29"/>
      <c r="HVC18" s="29"/>
      <c r="HVD18" s="29"/>
      <c r="HVE18" s="29"/>
      <c r="HVF18" s="29"/>
      <c r="HVG18" s="29"/>
      <c r="HVH18" s="29"/>
      <c r="HVI18" s="29"/>
      <c r="HVJ18" s="29"/>
      <c r="HVK18" s="29"/>
      <c r="HVL18" s="29"/>
      <c r="HVM18" s="29"/>
      <c r="HVN18" s="29"/>
      <c r="HVO18" s="29"/>
      <c r="HVP18" s="29"/>
      <c r="HVQ18" s="29"/>
      <c r="HVR18" s="29"/>
      <c r="HVS18" s="29"/>
      <c r="HVT18" s="29"/>
      <c r="HVU18" s="29"/>
      <c r="HVV18" s="29"/>
      <c r="HVW18" s="29"/>
      <c r="HVX18" s="29"/>
      <c r="HVY18" s="29"/>
      <c r="HVZ18" s="29"/>
      <c r="HWA18" s="29"/>
      <c r="HWB18" s="29"/>
      <c r="HWC18" s="29"/>
      <c r="HWD18" s="29"/>
      <c r="HWE18" s="29"/>
      <c r="HWF18" s="29"/>
      <c r="HWG18" s="29"/>
      <c r="HWH18" s="29"/>
      <c r="HWI18" s="29"/>
      <c r="HWJ18" s="29"/>
      <c r="HWK18" s="29"/>
      <c r="HWL18" s="29"/>
      <c r="HWM18" s="29"/>
      <c r="HWN18" s="29"/>
      <c r="HWO18" s="29"/>
      <c r="HWP18" s="29"/>
      <c r="HWQ18" s="29"/>
      <c r="HWR18" s="29"/>
      <c r="HWS18" s="29"/>
      <c r="HWT18" s="29"/>
      <c r="HWU18" s="29"/>
      <c r="HWV18" s="29"/>
      <c r="HWW18" s="29"/>
      <c r="HWX18" s="29"/>
      <c r="HWY18" s="29"/>
      <c r="HWZ18" s="29"/>
      <c r="HXA18" s="29"/>
      <c r="HXB18" s="29"/>
      <c r="HXC18" s="29"/>
      <c r="HXD18" s="29"/>
      <c r="HXE18" s="29"/>
      <c r="HXF18" s="29"/>
      <c r="HXG18" s="29"/>
      <c r="HXH18" s="29"/>
      <c r="HXI18" s="29"/>
      <c r="HXJ18" s="29"/>
      <c r="HXK18" s="29"/>
      <c r="HXL18" s="29"/>
      <c r="HXM18" s="29"/>
      <c r="HXN18" s="29"/>
      <c r="HXO18" s="29"/>
      <c r="HXP18" s="29"/>
      <c r="HXQ18" s="29"/>
      <c r="HXR18" s="29"/>
      <c r="HXS18" s="29"/>
      <c r="HXT18" s="29"/>
      <c r="HXU18" s="29"/>
      <c r="HXV18" s="29"/>
      <c r="HXW18" s="29"/>
      <c r="HXX18" s="29"/>
      <c r="HXY18" s="29"/>
      <c r="HXZ18" s="29"/>
      <c r="HYA18" s="29"/>
      <c r="HYB18" s="29"/>
      <c r="HYC18" s="29"/>
      <c r="HYD18" s="29"/>
      <c r="HYE18" s="29"/>
      <c r="HYF18" s="29"/>
      <c r="HYG18" s="29"/>
      <c r="HYH18" s="29"/>
      <c r="HYI18" s="29"/>
      <c r="HYJ18" s="29"/>
      <c r="HYK18" s="29"/>
      <c r="HYL18" s="29"/>
      <c r="HYM18" s="29"/>
      <c r="HYN18" s="29"/>
      <c r="HYO18" s="29"/>
      <c r="HYP18" s="29"/>
      <c r="HYQ18" s="29"/>
      <c r="HYR18" s="29"/>
      <c r="HYS18" s="29"/>
      <c r="HYT18" s="29"/>
      <c r="HYU18" s="29"/>
      <c r="HYV18" s="29"/>
      <c r="HYW18" s="29"/>
      <c r="HYX18" s="29"/>
      <c r="HYY18" s="29"/>
      <c r="HYZ18" s="29"/>
      <c r="HZA18" s="29"/>
      <c r="HZB18" s="29"/>
      <c r="HZC18" s="29"/>
      <c r="HZD18" s="29"/>
      <c r="HZE18" s="29"/>
      <c r="HZF18" s="29"/>
      <c r="HZG18" s="29"/>
      <c r="HZH18" s="29"/>
      <c r="HZI18" s="29"/>
      <c r="HZJ18" s="29"/>
      <c r="HZK18" s="29"/>
      <c r="HZL18" s="29"/>
      <c r="HZM18" s="29"/>
      <c r="HZN18" s="29"/>
      <c r="HZO18" s="29"/>
      <c r="HZP18" s="29"/>
      <c r="HZQ18" s="29"/>
      <c r="HZR18" s="29"/>
      <c r="HZS18" s="29"/>
      <c r="HZT18" s="29"/>
      <c r="HZU18" s="29"/>
      <c r="HZV18" s="29"/>
      <c r="HZW18" s="29"/>
      <c r="HZX18" s="29"/>
      <c r="HZY18" s="29"/>
      <c r="HZZ18" s="29"/>
      <c r="IAA18" s="29"/>
      <c r="IAB18" s="29"/>
      <c r="IAC18" s="29"/>
      <c r="IAD18" s="29"/>
      <c r="IAE18" s="29"/>
      <c r="IAF18" s="29"/>
      <c r="IAG18" s="29"/>
      <c r="IAH18" s="29"/>
      <c r="IAI18" s="29"/>
      <c r="IAJ18" s="29"/>
      <c r="IAK18" s="29"/>
      <c r="IAL18" s="29"/>
      <c r="IAM18" s="29"/>
      <c r="IAN18" s="29"/>
      <c r="IAO18" s="29"/>
      <c r="IAP18" s="29"/>
      <c r="IAQ18" s="29"/>
      <c r="IAR18" s="29"/>
      <c r="IAS18" s="29"/>
      <c r="IAT18" s="29"/>
      <c r="IAU18" s="29"/>
      <c r="IAV18" s="29"/>
      <c r="IAW18" s="29"/>
      <c r="IAX18" s="29"/>
      <c r="IAY18" s="29"/>
      <c r="IAZ18" s="29"/>
      <c r="IBA18" s="29"/>
      <c r="IBB18" s="29"/>
      <c r="IBC18" s="29"/>
      <c r="IBD18" s="29"/>
      <c r="IBE18" s="29"/>
      <c r="IBF18" s="29"/>
      <c r="IBG18" s="29"/>
      <c r="IBH18" s="29"/>
      <c r="IBI18" s="29"/>
      <c r="IBJ18" s="29"/>
      <c r="IBK18" s="29"/>
      <c r="IBL18" s="29"/>
      <c r="IBM18" s="29"/>
      <c r="IBN18" s="29"/>
      <c r="IBO18" s="29"/>
      <c r="IBP18" s="29"/>
      <c r="IBQ18" s="29"/>
      <c r="IBR18" s="29"/>
      <c r="IBS18" s="29"/>
      <c r="IBT18" s="29"/>
      <c r="IBU18" s="29"/>
      <c r="IBV18" s="29"/>
      <c r="IBW18" s="29"/>
      <c r="IBX18" s="29"/>
      <c r="IBY18" s="29"/>
      <c r="IBZ18" s="29"/>
      <c r="ICA18" s="29"/>
      <c r="ICB18" s="29"/>
      <c r="ICC18" s="29"/>
      <c r="ICD18" s="29"/>
      <c r="ICE18" s="29"/>
      <c r="ICF18" s="29"/>
      <c r="ICG18" s="29"/>
      <c r="ICH18" s="29"/>
      <c r="ICI18" s="29"/>
      <c r="ICJ18" s="29"/>
      <c r="ICK18" s="29"/>
      <c r="ICL18" s="29"/>
      <c r="ICM18" s="29"/>
      <c r="ICN18" s="29"/>
      <c r="ICO18" s="29"/>
      <c r="ICP18" s="29"/>
      <c r="ICQ18" s="29"/>
      <c r="ICR18" s="29"/>
      <c r="ICS18" s="29"/>
      <c r="ICT18" s="29"/>
      <c r="ICU18" s="29"/>
      <c r="ICV18" s="29"/>
      <c r="ICW18" s="29"/>
      <c r="ICX18" s="29"/>
      <c r="ICY18" s="29"/>
      <c r="ICZ18" s="29"/>
      <c r="IDA18" s="29"/>
      <c r="IDB18" s="29"/>
      <c r="IDC18" s="29"/>
      <c r="IDD18" s="29"/>
      <c r="IDE18" s="29"/>
      <c r="IDF18" s="29"/>
      <c r="IDG18" s="29"/>
      <c r="IDH18" s="29"/>
      <c r="IDI18" s="29"/>
      <c r="IDJ18" s="29"/>
      <c r="IDK18" s="29"/>
      <c r="IDL18" s="29"/>
      <c r="IDM18" s="29"/>
      <c r="IDN18" s="29"/>
      <c r="IDO18" s="29"/>
      <c r="IDP18" s="29"/>
      <c r="IDQ18" s="29"/>
      <c r="IDR18" s="29"/>
      <c r="IDS18" s="29"/>
      <c r="IDT18" s="29"/>
      <c r="IDU18" s="29"/>
      <c r="IDV18" s="29"/>
      <c r="IDW18" s="29"/>
      <c r="IDX18" s="29"/>
      <c r="IDY18" s="29"/>
      <c r="IDZ18" s="29"/>
      <c r="IEA18" s="29"/>
      <c r="IEB18" s="29"/>
      <c r="IEC18" s="29"/>
      <c r="IED18" s="29"/>
      <c r="IEE18" s="29"/>
      <c r="IEF18" s="29"/>
      <c r="IEG18" s="29"/>
      <c r="IEH18" s="29"/>
      <c r="IEI18" s="29"/>
      <c r="IEJ18" s="29"/>
      <c r="IEK18" s="29"/>
      <c r="IEL18" s="29"/>
      <c r="IEM18" s="29"/>
      <c r="IEN18" s="29"/>
      <c r="IEO18" s="29"/>
      <c r="IEP18" s="29"/>
      <c r="IEQ18" s="29"/>
      <c r="IER18" s="29"/>
      <c r="IES18" s="29"/>
      <c r="IET18" s="29"/>
      <c r="IEU18" s="29"/>
      <c r="IEV18" s="29"/>
      <c r="IEW18" s="29"/>
      <c r="IEX18" s="29"/>
      <c r="IEY18" s="29"/>
      <c r="IEZ18" s="29"/>
      <c r="IFA18" s="29"/>
      <c r="IFB18" s="29"/>
      <c r="IFC18" s="29"/>
      <c r="IFD18" s="29"/>
      <c r="IFE18" s="29"/>
      <c r="IFF18" s="29"/>
      <c r="IFG18" s="29"/>
      <c r="IFH18" s="29"/>
      <c r="IFI18" s="29"/>
      <c r="IFJ18" s="29"/>
      <c r="IFK18" s="29"/>
      <c r="IFL18" s="29"/>
      <c r="IFM18" s="29"/>
      <c r="IFN18" s="29"/>
      <c r="IFO18" s="29"/>
      <c r="IFP18" s="29"/>
      <c r="IFQ18" s="29"/>
      <c r="IFR18" s="29"/>
      <c r="IFS18" s="29"/>
      <c r="IFT18" s="29"/>
      <c r="IFU18" s="29"/>
      <c r="IFV18" s="29"/>
      <c r="IFW18" s="29"/>
      <c r="IFX18" s="29"/>
      <c r="IFY18" s="29"/>
      <c r="IFZ18" s="29"/>
      <c r="IGA18" s="29"/>
      <c r="IGB18" s="29"/>
      <c r="IGC18" s="29"/>
      <c r="IGD18" s="29"/>
      <c r="IGE18" s="29"/>
      <c r="IGF18" s="29"/>
      <c r="IGG18" s="29"/>
      <c r="IGH18" s="29"/>
      <c r="IGI18" s="29"/>
      <c r="IGJ18" s="29"/>
      <c r="IGK18" s="29"/>
      <c r="IGL18" s="29"/>
      <c r="IGM18" s="29"/>
      <c r="IGN18" s="29"/>
      <c r="IGO18" s="29"/>
      <c r="IGP18" s="29"/>
      <c r="IGQ18" s="29"/>
      <c r="IGR18" s="29"/>
      <c r="IGS18" s="29"/>
      <c r="IGT18" s="29"/>
      <c r="IGU18" s="29"/>
      <c r="IGV18" s="29"/>
      <c r="IGW18" s="29"/>
      <c r="IGX18" s="29"/>
      <c r="IGY18" s="29"/>
      <c r="IGZ18" s="29"/>
      <c r="IHA18" s="29"/>
      <c r="IHB18" s="29"/>
      <c r="IHC18" s="29"/>
      <c r="IHD18" s="29"/>
      <c r="IHE18" s="29"/>
      <c r="IHF18" s="29"/>
      <c r="IHG18" s="29"/>
      <c r="IHH18" s="29"/>
      <c r="IHI18" s="29"/>
      <c r="IHJ18" s="29"/>
      <c r="IHK18" s="29"/>
      <c r="IHL18" s="29"/>
      <c r="IHM18" s="29"/>
      <c r="IHN18" s="29"/>
      <c r="IHO18" s="29"/>
      <c r="IHP18" s="29"/>
      <c r="IHQ18" s="29"/>
      <c r="IHR18" s="29"/>
      <c r="IHS18" s="29"/>
      <c r="IHT18" s="29"/>
      <c r="IHU18" s="29"/>
      <c r="IHV18" s="29"/>
      <c r="IHW18" s="29"/>
      <c r="IHX18" s="29"/>
      <c r="IHY18" s="29"/>
      <c r="IHZ18" s="29"/>
      <c r="IIA18" s="29"/>
      <c r="IIB18" s="29"/>
      <c r="IIC18" s="29"/>
      <c r="IID18" s="29"/>
      <c r="IIE18" s="29"/>
      <c r="IIF18" s="29"/>
      <c r="IIG18" s="29"/>
      <c r="IIH18" s="29"/>
      <c r="III18" s="29"/>
      <c r="IIJ18" s="29"/>
      <c r="IIK18" s="29"/>
      <c r="IIL18" s="29"/>
      <c r="IIM18" s="29"/>
      <c r="IIN18" s="29"/>
      <c r="IIO18" s="29"/>
      <c r="IIP18" s="29"/>
      <c r="IIQ18" s="29"/>
      <c r="IIR18" s="29"/>
      <c r="IIS18" s="29"/>
      <c r="IIT18" s="29"/>
      <c r="IIU18" s="29"/>
      <c r="IIV18" s="29"/>
      <c r="IIW18" s="29"/>
      <c r="IIX18" s="29"/>
      <c r="IIY18" s="29"/>
      <c r="IIZ18" s="29"/>
      <c r="IJA18" s="29"/>
      <c r="IJB18" s="29"/>
      <c r="IJC18" s="29"/>
      <c r="IJD18" s="29"/>
      <c r="IJE18" s="29"/>
      <c r="IJF18" s="29"/>
      <c r="IJG18" s="29"/>
      <c r="IJH18" s="29"/>
      <c r="IJI18" s="29"/>
      <c r="IJJ18" s="29"/>
      <c r="IJK18" s="29"/>
      <c r="IJL18" s="29"/>
      <c r="IJM18" s="29"/>
      <c r="IJN18" s="29"/>
      <c r="IJO18" s="29"/>
      <c r="IJP18" s="29"/>
      <c r="IJQ18" s="29"/>
      <c r="IJR18" s="29"/>
      <c r="IJS18" s="29"/>
      <c r="IJT18" s="29"/>
      <c r="IJU18" s="29"/>
      <c r="IJV18" s="29"/>
      <c r="IJW18" s="29"/>
      <c r="IJX18" s="29"/>
      <c r="IJY18" s="29"/>
      <c r="IJZ18" s="29"/>
      <c r="IKA18" s="29"/>
      <c r="IKB18" s="29"/>
      <c r="IKC18" s="29"/>
      <c r="IKD18" s="29"/>
      <c r="IKE18" s="29"/>
      <c r="IKF18" s="29"/>
      <c r="IKG18" s="29"/>
      <c r="IKH18" s="29"/>
      <c r="IKI18" s="29"/>
      <c r="IKJ18" s="29"/>
      <c r="IKK18" s="29"/>
      <c r="IKL18" s="29"/>
      <c r="IKM18" s="29"/>
      <c r="IKN18" s="29"/>
      <c r="IKO18" s="29"/>
      <c r="IKP18" s="29"/>
      <c r="IKQ18" s="29"/>
      <c r="IKR18" s="29"/>
      <c r="IKS18" s="29"/>
      <c r="IKT18" s="29"/>
      <c r="IKU18" s="29"/>
      <c r="IKV18" s="29"/>
      <c r="IKW18" s="29"/>
      <c r="IKX18" s="29"/>
      <c r="IKY18" s="29"/>
      <c r="IKZ18" s="29"/>
      <c r="ILA18" s="29"/>
      <c r="ILB18" s="29"/>
      <c r="ILC18" s="29"/>
      <c r="ILD18" s="29"/>
      <c r="ILE18" s="29"/>
      <c r="ILF18" s="29"/>
      <c r="ILG18" s="29"/>
      <c r="ILH18" s="29"/>
      <c r="ILI18" s="29"/>
      <c r="ILJ18" s="29"/>
      <c r="ILK18" s="29"/>
      <c r="ILL18" s="29"/>
      <c r="ILM18" s="29"/>
      <c r="ILN18" s="29"/>
      <c r="ILO18" s="29"/>
      <c r="ILP18" s="29"/>
      <c r="ILQ18" s="29"/>
      <c r="ILR18" s="29"/>
      <c r="ILS18" s="29"/>
      <c r="ILT18" s="29"/>
      <c r="ILU18" s="29"/>
      <c r="ILV18" s="29"/>
      <c r="ILW18" s="29"/>
      <c r="ILX18" s="29"/>
      <c r="ILY18" s="29"/>
      <c r="ILZ18" s="29"/>
      <c r="IMA18" s="29"/>
      <c r="IMB18" s="29"/>
      <c r="IMC18" s="29"/>
      <c r="IMD18" s="29"/>
      <c r="IME18" s="29"/>
      <c r="IMF18" s="29"/>
      <c r="IMG18" s="29"/>
      <c r="IMH18" s="29"/>
      <c r="IMI18" s="29"/>
      <c r="IMJ18" s="29"/>
      <c r="IMK18" s="29"/>
      <c r="IML18" s="29"/>
      <c r="IMM18" s="29"/>
      <c r="IMN18" s="29"/>
      <c r="IMO18" s="29"/>
      <c r="IMP18" s="29"/>
      <c r="IMQ18" s="29"/>
      <c r="IMR18" s="29"/>
      <c r="IMS18" s="29"/>
      <c r="IMT18" s="29"/>
      <c r="IMU18" s="29"/>
      <c r="IMV18" s="29"/>
      <c r="IMW18" s="29"/>
      <c r="IMX18" s="29"/>
      <c r="IMY18" s="29"/>
      <c r="IMZ18" s="29"/>
      <c r="INA18" s="29"/>
      <c r="INB18" s="29"/>
      <c r="INC18" s="29"/>
      <c r="IND18" s="29"/>
      <c r="INE18" s="29"/>
      <c r="INF18" s="29"/>
      <c r="ING18" s="29"/>
      <c r="INH18" s="29"/>
      <c r="INI18" s="29"/>
      <c r="INJ18" s="29"/>
      <c r="INK18" s="29"/>
      <c r="INL18" s="29"/>
      <c r="INM18" s="29"/>
      <c r="INN18" s="29"/>
      <c r="INO18" s="29"/>
      <c r="INP18" s="29"/>
      <c r="INQ18" s="29"/>
      <c r="INR18" s="29"/>
      <c r="INS18" s="29"/>
      <c r="INT18" s="29"/>
      <c r="INU18" s="29"/>
      <c r="INV18" s="29"/>
      <c r="INW18" s="29"/>
      <c r="INX18" s="29"/>
      <c r="INY18" s="29"/>
      <c r="INZ18" s="29"/>
      <c r="IOA18" s="29"/>
      <c r="IOB18" s="29"/>
      <c r="IOC18" s="29"/>
      <c r="IOD18" s="29"/>
      <c r="IOE18" s="29"/>
      <c r="IOF18" s="29"/>
      <c r="IOG18" s="29"/>
      <c r="IOH18" s="29"/>
      <c r="IOI18" s="29"/>
      <c r="IOJ18" s="29"/>
      <c r="IOK18" s="29"/>
      <c r="IOL18" s="29"/>
      <c r="IOM18" s="29"/>
      <c r="ION18" s="29"/>
      <c r="IOO18" s="29"/>
      <c r="IOP18" s="29"/>
      <c r="IOQ18" s="29"/>
      <c r="IOR18" s="29"/>
      <c r="IOS18" s="29"/>
      <c r="IOT18" s="29"/>
      <c r="IOU18" s="29"/>
      <c r="IOV18" s="29"/>
      <c r="IOW18" s="29"/>
      <c r="IOX18" s="29"/>
      <c r="IOY18" s="29"/>
      <c r="IOZ18" s="29"/>
      <c r="IPA18" s="29"/>
      <c r="IPB18" s="29"/>
      <c r="IPC18" s="29"/>
      <c r="IPD18" s="29"/>
      <c r="IPE18" s="29"/>
      <c r="IPF18" s="29"/>
      <c r="IPG18" s="29"/>
      <c r="IPH18" s="29"/>
      <c r="IPI18" s="29"/>
      <c r="IPJ18" s="29"/>
      <c r="IPK18" s="29"/>
      <c r="IPL18" s="29"/>
      <c r="IPM18" s="29"/>
      <c r="IPN18" s="29"/>
      <c r="IPO18" s="29"/>
      <c r="IPP18" s="29"/>
      <c r="IPQ18" s="29"/>
      <c r="IPR18" s="29"/>
      <c r="IPS18" s="29"/>
      <c r="IPT18" s="29"/>
      <c r="IPU18" s="29"/>
      <c r="IPV18" s="29"/>
      <c r="IPW18" s="29"/>
      <c r="IPX18" s="29"/>
      <c r="IPY18" s="29"/>
      <c r="IPZ18" s="29"/>
      <c r="IQA18" s="29"/>
      <c r="IQB18" s="29"/>
      <c r="IQC18" s="29"/>
      <c r="IQD18" s="29"/>
      <c r="IQE18" s="29"/>
      <c r="IQF18" s="29"/>
      <c r="IQG18" s="29"/>
      <c r="IQH18" s="29"/>
      <c r="IQI18" s="29"/>
      <c r="IQJ18" s="29"/>
      <c r="IQK18" s="29"/>
      <c r="IQL18" s="29"/>
      <c r="IQM18" s="29"/>
      <c r="IQN18" s="29"/>
      <c r="IQO18" s="29"/>
      <c r="IQP18" s="29"/>
      <c r="IQQ18" s="29"/>
      <c r="IQR18" s="29"/>
      <c r="IQS18" s="29"/>
      <c r="IQT18" s="29"/>
      <c r="IQU18" s="29"/>
      <c r="IQV18" s="29"/>
      <c r="IQW18" s="29"/>
      <c r="IQX18" s="29"/>
      <c r="IQY18" s="29"/>
      <c r="IQZ18" s="29"/>
      <c r="IRA18" s="29"/>
      <c r="IRB18" s="29"/>
      <c r="IRC18" s="29"/>
      <c r="IRD18" s="29"/>
      <c r="IRE18" s="29"/>
      <c r="IRF18" s="29"/>
      <c r="IRG18" s="29"/>
      <c r="IRH18" s="29"/>
      <c r="IRI18" s="29"/>
      <c r="IRJ18" s="29"/>
      <c r="IRK18" s="29"/>
      <c r="IRL18" s="29"/>
      <c r="IRM18" s="29"/>
      <c r="IRN18" s="29"/>
      <c r="IRO18" s="29"/>
      <c r="IRP18" s="29"/>
      <c r="IRQ18" s="29"/>
      <c r="IRR18" s="29"/>
      <c r="IRS18" s="29"/>
      <c r="IRT18" s="29"/>
      <c r="IRU18" s="29"/>
      <c r="IRV18" s="29"/>
      <c r="IRW18" s="29"/>
      <c r="IRX18" s="29"/>
      <c r="IRY18" s="29"/>
      <c r="IRZ18" s="29"/>
      <c r="ISA18" s="29"/>
      <c r="ISB18" s="29"/>
      <c r="ISC18" s="29"/>
      <c r="ISD18" s="29"/>
      <c r="ISE18" s="29"/>
      <c r="ISF18" s="29"/>
      <c r="ISG18" s="29"/>
      <c r="ISH18" s="29"/>
      <c r="ISI18" s="29"/>
      <c r="ISJ18" s="29"/>
      <c r="ISK18" s="29"/>
      <c r="ISL18" s="29"/>
      <c r="ISM18" s="29"/>
      <c r="ISN18" s="29"/>
      <c r="ISO18" s="29"/>
      <c r="ISP18" s="29"/>
      <c r="ISQ18" s="29"/>
      <c r="ISR18" s="29"/>
      <c r="ISS18" s="29"/>
      <c r="IST18" s="29"/>
      <c r="ISU18" s="29"/>
      <c r="ISV18" s="29"/>
      <c r="ISW18" s="29"/>
      <c r="ISX18" s="29"/>
      <c r="ISY18" s="29"/>
      <c r="ISZ18" s="29"/>
      <c r="ITA18" s="29"/>
      <c r="ITB18" s="29"/>
      <c r="ITC18" s="29"/>
      <c r="ITD18" s="29"/>
      <c r="ITE18" s="29"/>
      <c r="ITF18" s="29"/>
      <c r="ITG18" s="29"/>
      <c r="ITH18" s="29"/>
      <c r="ITI18" s="29"/>
      <c r="ITJ18" s="29"/>
      <c r="ITK18" s="29"/>
      <c r="ITL18" s="29"/>
      <c r="ITM18" s="29"/>
      <c r="ITN18" s="29"/>
      <c r="ITO18" s="29"/>
      <c r="ITP18" s="29"/>
      <c r="ITQ18" s="29"/>
      <c r="ITR18" s="29"/>
      <c r="ITS18" s="29"/>
      <c r="ITT18" s="29"/>
      <c r="ITU18" s="29"/>
      <c r="ITV18" s="29"/>
      <c r="ITW18" s="29"/>
      <c r="ITX18" s="29"/>
      <c r="ITY18" s="29"/>
      <c r="ITZ18" s="29"/>
      <c r="IUA18" s="29"/>
      <c r="IUB18" s="29"/>
      <c r="IUC18" s="29"/>
      <c r="IUD18" s="29"/>
      <c r="IUE18" s="29"/>
      <c r="IUF18" s="29"/>
      <c r="IUG18" s="29"/>
      <c r="IUH18" s="29"/>
      <c r="IUI18" s="29"/>
      <c r="IUJ18" s="29"/>
      <c r="IUK18" s="29"/>
      <c r="IUL18" s="29"/>
      <c r="IUM18" s="29"/>
      <c r="IUN18" s="29"/>
      <c r="IUO18" s="29"/>
      <c r="IUP18" s="29"/>
      <c r="IUQ18" s="29"/>
      <c r="IUR18" s="29"/>
      <c r="IUS18" s="29"/>
      <c r="IUT18" s="29"/>
      <c r="IUU18" s="29"/>
      <c r="IUV18" s="29"/>
      <c r="IUW18" s="29"/>
      <c r="IUX18" s="29"/>
      <c r="IUY18" s="29"/>
      <c r="IUZ18" s="29"/>
      <c r="IVA18" s="29"/>
      <c r="IVB18" s="29"/>
      <c r="IVC18" s="29"/>
      <c r="IVD18" s="29"/>
      <c r="IVE18" s="29"/>
      <c r="IVF18" s="29"/>
      <c r="IVG18" s="29"/>
      <c r="IVH18" s="29"/>
      <c r="IVI18" s="29"/>
      <c r="IVJ18" s="29"/>
      <c r="IVK18" s="29"/>
      <c r="IVL18" s="29"/>
      <c r="IVM18" s="29"/>
      <c r="IVN18" s="29"/>
      <c r="IVO18" s="29"/>
      <c r="IVP18" s="29"/>
      <c r="IVQ18" s="29"/>
      <c r="IVR18" s="29"/>
      <c r="IVS18" s="29"/>
      <c r="IVT18" s="29"/>
      <c r="IVU18" s="29"/>
      <c r="IVV18" s="29"/>
      <c r="IVW18" s="29"/>
      <c r="IVX18" s="29"/>
      <c r="IVY18" s="29"/>
      <c r="IVZ18" s="29"/>
      <c r="IWA18" s="29"/>
      <c r="IWB18" s="29"/>
      <c r="IWC18" s="29"/>
      <c r="IWD18" s="29"/>
      <c r="IWE18" s="29"/>
      <c r="IWF18" s="29"/>
      <c r="IWG18" s="29"/>
      <c r="IWH18" s="29"/>
      <c r="IWI18" s="29"/>
      <c r="IWJ18" s="29"/>
      <c r="IWK18" s="29"/>
      <c r="IWL18" s="29"/>
      <c r="IWM18" s="29"/>
      <c r="IWN18" s="29"/>
      <c r="IWO18" s="29"/>
      <c r="IWP18" s="29"/>
      <c r="IWQ18" s="29"/>
      <c r="IWR18" s="29"/>
      <c r="IWS18" s="29"/>
      <c r="IWT18" s="29"/>
      <c r="IWU18" s="29"/>
      <c r="IWV18" s="29"/>
      <c r="IWW18" s="29"/>
      <c r="IWX18" s="29"/>
      <c r="IWY18" s="29"/>
      <c r="IWZ18" s="29"/>
      <c r="IXA18" s="29"/>
      <c r="IXB18" s="29"/>
      <c r="IXC18" s="29"/>
      <c r="IXD18" s="29"/>
      <c r="IXE18" s="29"/>
      <c r="IXF18" s="29"/>
      <c r="IXG18" s="29"/>
      <c r="IXH18" s="29"/>
      <c r="IXI18" s="29"/>
      <c r="IXJ18" s="29"/>
      <c r="IXK18" s="29"/>
      <c r="IXL18" s="29"/>
      <c r="IXM18" s="29"/>
      <c r="IXN18" s="29"/>
      <c r="IXO18" s="29"/>
      <c r="IXP18" s="29"/>
      <c r="IXQ18" s="29"/>
      <c r="IXR18" s="29"/>
      <c r="IXS18" s="29"/>
      <c r="IXT18" s="29"/>
      <c r="IXU18" s="29"/>
      <c r="IXV18" s="29"/>
      <c r="IXW18" s="29"/>
      <c r="IXX18" s="29"/>
      <c r="IXY18" s="29"/>
      <c r="IXZ18" s="29"/>
      <c r="IYA18" s="29"/>
      <c r="IYB18" s="29"/>
      <c r="IYC18" s="29"/>
      <c r="IYD18" s="29"/>
      <c r="IYE18" s="29"/>
      <c r="IYF18" s="29"/>
      <c r="IYG18" s="29"/>
      <c r="IYH18" s="29"/>
      <c r="IYI18" s="29"/>
      <c r="IYJ18" s="29"/>
      <c r="IYK18" s="29"/>
      <c r="IYL18" s="29"/>
      <c r="IYM18" s="29"/>
      <c r="IYN18" s="29"/>
      <c r="IYO18" s="29"/>
      <c r="IYP18" s="29"/>
      <c r="IYQ18" s="29"/>
      <c r="IYR18" s="29"/>
      <c r="IYS18" s="29"/>
      <c r="IYT18" s="29"/>
      <c r="IYU18" s="29"/>
      <c r="IYV18" s="29"/>
      <c r="IYW18" s="29"/>
      <c r="IYX18" s="29"/>
      <c r="IYY18" s="29"/>
      <c r="IYZ18" s="29"/>
      <c r="IZA18" s="29"/>
      <c r="IZB18" s="29"/>
      <c r="IZC18" s="29"/>
      <c r="IZD18" s="29"/>
      <c r="IZE18" s="29"/>
      <c r="IZF18" s="29"/>
      <c r="IZG18" s="29"/>
      <c r="IZH18" s="29"/>
      <c r="IZI18" s="29"/>
      <c r="IZJ18" s="29"/>
      <c r="IZK18" s="29"/>
      <c r="IZL18" s="29"/>
      <c r="IZM18" s="29"/>
      <c r="IZN18" s="29"/>
      <c r="IZO18" s="29"/>
      <c r="IZP18" s="29"/>
      <c r="IZQ18" s="29"/>
      <c r="IZR18" s="29"/>
      <c r="IZS18" s="29"/>
      <c r="IZT18" s="29"/>
      <c r="IZU18" s="29"/>
      <c r="IZV18" s="29"/>
      <c r="IZW18" s="29"/>
      <c r="IZX18" s="29"/>
      <c r="IZY18" s="29"/>
      <c r="IZZ18" s="29"/>
      <c r="JAA18" s="29"/>
      <c r="JAB18" s="29"/>
      <c r="JAC18" s="29"/>
      <c r="JAD18" s="29"/>
      <c r="JAE18" s="29"/>
      <c r="JAF18" s="29"/>
      <c r="JAG18" s="29"/>
      <c r="JAH18" s="29"/>
      <c r="JAI18" s="29"/>
      <c r="JAJ18" s="29"/>
      <c r="JAK18" s="29"/>
      <c r="JAL18" s="29"/>
      <c r="JAM18" s="29"/>
      <c r="JAN18" s="29"/>
      <c r="JAO18" s="29"/>
      <c r="JAP18" s="29"/>
      <c r="JAQ18" s="29"/>
      <c r="JAR18" s="29"/>
      <c r="JAS18" s="29"/>
      <c r="JAT18" s="29"/>
      <c r="JAU18" s="29"/>
      <c r="JAV18" s="29"/>
      <c r="JAW18" s="29"/>
      <c r="JAX18" s="29"/>
      <c r="JAY18" s="29"/>
      <c r="JAZ18" s="29"/>
      <c r="JBA18" s="29"/>
      <c r="JBB18" s="29"/>
      <c r="JBC18" s="29"/>
      <c r="JBD18" s="29"/>
      <c r="JBE18" s="29"/>
      <c r="JBF18" s="29"/>
      <c r="JBG18" s="29"/>
      <c r="JBH18" s="29"/>
      <c r="JBI18" s="29"/>
      <c r="JBJ18" s="29"/>
      <c r="JBK18" s="29"/>
      <c r="JBL18" s="29"/>
      <c r="JBM18" s="29"/>
      <c r="JBN18" s="29"/>
      <c r="JBO18" s="29"/>
      <c r="JBP18" s="29"/>
      <c r="JBQ18" s="29"/>
      <c r="JBR18" s="29"/>
      <c r="JBS18" s="29"/>
      <c r="JBT18" s="29"/>
      <c r="JBU18" s="29"/>
      <c r="JBV18" s="29"/>
      <c r="JBW18" s="29"/>
      <c r="JBX18" s="29"/>
      <c r="JBY18" s="29"/>
      <c r="JBZ18" s="29"/>
      <c r="JCA18" s="29"/>
      <c r="JCB18" s="29"/>
      <c r="JCC18" s="29"/>
      <c r="JCD18" s="29"/>
      <c r="JCE18" s="29"/>
      <c r="JCF18" s="29"/>
      <c r="JCG18" s="29"/>
      <c r="JCH18" s="29"/>
      <c r="JCI18" s="29"/>
      <c r="JCJ18" s="29"/>
      <c r="JCK18" s="29"/>
      <c r="JCL18" s="29"/>
      <c r="JCM18" s="29"/>
      <c r="JCN18" s="29"/>
      <c r="JCO18" s="29"/>
      <c r="JCP18" s="29"/>
      <c r="JCQ18" s="29"/>
      <c r="JCR18" s="29"/>
      <c r="JCS18" s="29"/>
      <c r="JCT18" s="29"/>
      <c r="JCU18" s="29"/>
      <c r="JCV18" s="29"/>
      <c r="JCW18" s="29"/>
      <c r="JCX18" s="29"/>
      <c r="JCY18" s="29"/>
      <c r="JCZ18" s="29"/>
      <c r="JDA18" s="29"/>
      <c r="JDB18" s="29"/>
      <c r="JDC18" s="29"/>
      <c r="JDD18" s="29"/>
      <c r="JDE18" s="29"/>
      <c r="JDF18" s="29"/>
      <c r="JDG18" s="29"/>
      <c r="JDH18" s="29"/>
      <c r="JDI18" s="29"/>
      <c r="JDJ18" s="29"/>
      <c r="JDK18" s="29"/>
      <c r="JDL18" s="29"/>
      <c r="JDM18" s="29"/>
      <c r="JDN18" s="29"/>
      <c r="JDO18" s="29"/>
      <c r="JDP18" s="29"/>
      <c r="JDQ18" s="29"/>
      <c r="JDR18" s="29"/>
      <c r="JDS18" s="29"/>
      <c r="JDT18" s="29"/>
      <c r="JDU18" s="29"/>
      <c r="JDV18" s="29"/>
      <c r="JDW18" s="29"/>
      <c r="JDX18" s="29"/>
      <c r="JDY18" s="29"/>
      <c r="JDZ18" s="29"/>
      <c r="JEA18" s="29"/>
      <c r="JEB18" s="29"/>
      <c r="JEC18" s="29"/>
      <c r="JED18" s="29"/>
      <c r="JEE18" s="29"/>
      <c r="JEF18" s="29"/>
      <c r="JEG18" s="29"/>
      <c r="JEH18" s="29"/>
      <c r="JEI18" s="29"/>
      <c r="JEJ18" s="29"/>
      <c r="JEK18" s="29"/>
      <c r="JEL18" s="29"/>
      <c r="JEM18" s="29"/>
      <c r="JEN18" s="29"/>
      <c r="JEO18" s="29"/>
      <c r="JEP18" s="29"/>
      <c r="JEQ18" s="29"/>
      <c r="JER18" s="29"/>
      <c r="JES18" s="29"/>
      <c r="JET18" s="29"/>
      <c r="JEU18" s="29"/>
      <c r="JEV18" s="29"/>
      <c r="JEW18" s="29"/>
      <c r="JEX18" s="29"/>
      <c r="JEY18" s="29"/>
      <c r="JEZ18" s="29"/>
      <c r="JFA18" s="29"/>
      <c r="JFB18" s="29"/>
      <c r="JFC18" s="29"/>
      <c r="JFD18" s="29"/>
      <c r="JFE18" s="29"/>
      <c r="JFF18" s="29"/>
      <c r="JFG18" s="29"/>
      <c r="JFH18" s="29"/>
      <c r="JFI18" s="29"/>
      <c r="JFJ18" s="29"/>
      <c r="JFK18" s="29"/>
      <c r="JFL18" s="29"/>
      <c r="JFM18" s="29"/>
      <c r="JFN18" s="29"/>
      <c r="JFO18" s="29"/>
      <c r="JFP18" s="29"/>
      <c r="JFQ18" s="29"/>
      <c r="JFR18" s="29"/>
      <c r="JFS18" s="29"/>
      <c r="JFT18" s="29"/>
      <c r="JFU18" s="29"/>
      <c r="JFV18" s="29"/>
      <c r="JFW18" s="29"/>
      <c r="JFX18" s="29"/>
      <c r="JFY18" s="29"/>
      <c r="JFZ18" s="29"/>
      <c r="JGA18" s="29"/>
      <c r="JGB18" s="29"/>
      <c r="JGC18" s="29"/>
      <c r="JGD18" s="29"/>
      <c r="JGE18" s="29"/>
      <c r="JGF18" s="29"/>
      <c r="JGG18" s="29"/>
      <c r="JGH18" s="29"/>
      <c r="JGI18" s="29"/>
      <c r="JGJ18" s="29"/>
      <c r="JGK18" s="29"/>
      <c r="JGL18" s="29"/>
      <c r="JGM18" s="29"/>
      <c r="JGN18" s="29"/>
      <c r="JGO18" s="29"/>
      <c r="JGP18" s="29"/>
      <c r="JGQ18" s="29"/>
      <c r="JGR18" s="29"/>
      <c r="JGS18" s="29"/>
      <c r="JGT18" s="29"/>
      <c r="JGU18" s="29"/>
      <c r="JGV18" s="29"/>
      <c r="JGW18" s="29"/>
      <c r="JGX18" s="29"/>
      <c r="JGY18" s="29"/>
      <c r="JGZ18" s="29"/>
      <c r="JHA18" s="29"/>
      <c r="JHB18" s="29"/>
      <c r="JHC18" s="29"/>
      <c r="JHD18" s="29"/>
      <c r="JHE18" s="29"/>
      <c r="JHF18" s="29"/>
      <c r="JHG18" s="29"/>
      <c r="JHH18" s="29"/>
      <c r="JHI18" s="29"/>
      <c r="JHJ18" s="29"/>
      <c r="JHK18" s="29"/>
      <c r="JHL18" s="29"/>
      <c r="JHM18" s="29"/>
      <c r="JHN18" s="29"/>
      <c r="JHO18" s="29"/>
      <c r="JHP18" s="29"/>
      <c r="JHQ18" s="29"/>
      <c r="JHR18" s="29"/>
      <c r="JHS18" s="29"/>
      <c r="JHT18" s="29"/>
      <c r="JHU18" s="29"/>
      <c r="JHV18" s="29"/>
      <c r="JHW18" s="29"/>
      <c r="JHX18" s="29"/>
      <c r="JHY18" s="29"/>
      <c r="JHZ18" s="29"/>
      <c r="JIA18" s="29"/>
      <c r="JIB18" s="29"/>
      <c r="JIC18" s="29"/>
      <c r="JID18" s="29"/>
      <c r="JIE18" s="29"/>
      <c r="JIF18" s="29"/>
      <c r="JIG18" s="29"/>
      <c r="JIH18" s="29"/>
      <c r="JII18" s="29"/>
      <c r="JIJ18" s="29"/>
      <c r="JIK18" s="29"/>
      <c r="JIL18" s="29"/>
      <c r="JIM18" s="29"/>
      <c r="JIN18" s="29"/>
      <c r="JIO18" s="29"/>
      <c r="JIP18" s="29"/>
      <c r="JIQ18" s="29"/>
      <c r="JIR18" s="29"/>
      <c r="JIS18" s="29"/>
      <c r="JIT18" s="29"/>
      <c r="JIU18" s="29"/>
      <c r="JIV18" s="29"/>
      <c r="JIW18" s="29"/>
      <c r="JIX18" s="29"/>
      <c r="JIY18" s="29"/>
      <c r="JIZ18" s="29"/>
      <c r="JJA18" s="29"/>
      <c r="JJB18" s="29"/>
      <c r="JJC18" s="29"/>
      <c r="JJD18" s="29"/>
      <c r="JJE18" s="29"/>
      <c r="JJF18" s="29"/>
      <c r="JJG18" s="29"/>
      <c r="JJH18" s="29"/>
      <c r="JJI18" s="29"/>
      <c r="JJJ18" s="29"/>
      <c r="JJK18" s="29"/>
      <c r="JJL18" s="29"/>
      <c r="JJM18" s="29"/>
      <c r="JJN18" s="29"/>
      <c r="JJO18" s="29"/>
      <c r="JJP18" s="29"/>
      <c r="JJQ18" s="29"/>
      <c r="JJR18" s="29"/>
      <c r="JJS18" s="29"/>
      <c r="JJT18" s="29"/>
      <c r="JJU18" s="29"/>
      <c r="JJV18" s="29"/>
      <c r="JJW18" s="29"/>
      <c r="JJX18" s="29"/>
      <c r="JJY18" s="29"/>
      <c r="JJZ18" s="29"/>
      <c r="JKA18" s="29"/>
      <c r="JKB18" s="29"/>
      <c r="JKC18" s="29"/>
      <c r="JKD18" s="29"/>
      <c r="JKE18" s="29"/>
      <c r="JKF18" s="29"/>
      <c r="JKG18" s="29"/>
      <c r="JKH18" s="29"/>
      <c r="JKI18" s="29"/>
      <c r="JKJ18" s="29"/>
      <c r="JKK18" s="29"/>
      <c r="JKL18" s="29"/>
      <c r="JKM18" s="29"/>
      <c r="JKN18" s="29"/>
      <c r="JKO18" s="29"/>
      <c r="JKP18" s="29"/>
      <c r="JKQ18" s="29"/>
      <c r="JKR18" s="29"/>
      <c r="JKS18" s="29"/>
      <c r="JKT18" s="29"/>
      <c r="JKU18" s="29"/>
      <c r="JKV18" s="29"/>
      <c r="JKW18" s="29"/>
      <c r="JKX18" s="29"/>
      <c r="JKY18" s="29"/>
      <c r="JKZ18" s="29"/>
      <c r="JLA18" s="29"/>
      <c r="JLB18" s="29"/>
      <c r="JLC18" s="29"/>
      <c r="JLD18" s="29"/>
      <c r="JLE18" s="29"/>
      <c r="JLF18" s="29"/>
      <c r="JLG18" s="29"/>
      <c r="JLH18" s="29"/>
      <c r="JLI18" s="29"/>
      <c r="JLJ18" s="29"/>
      <c r="JLK18" s="29"/>
      <c r="JLL18" s="29"/>
      <c r="JLM18" s="29"/>
      <c r="JLN18" s="29"/>
      <c r="JLO18" s="29"/>
      <c r="JLP18" s="29"/>
      <c r="JLQ18" s="29"/>
      <c r="JLR18" s="29"/>
      <c r="JLS18" s="29"/>
      <c r="JLT18" s="29"/>
      <c r="JLU18" s="29"/>
      <c r="JLV18" s="29"/>
      <c r="JLW18" s="29"/>
      <c r="JLX18" s="29"/>
      <c r="JLY18" s="29"/>
      <c r="JLZ18" s="29"/>
      <c r="JMA18" s="29"/>
      <c r="JMB18" s="29"/>
      <c r="JMC18" s="29"/>
      <c r="JMD18" s="29"/>
      <c r="JME18" s="29"/>
      <c r="JMF18" s="29"/>
      <c r="JMG18" s="29"/>
      <c r="JMH18" s="29"/>
      <c r="JMI18" s="29"/>
      <c r="JMJ18" s="29"/>
      <c r="JMK18" s="29"/>
      <c r="JML18" s="29"/>
      <c r="JMM18" s="29"/>
      <c r="JMN18" s="29"/>
      <c r="JMO18" s="29"/>
      <c r="JMP18" s="29"/>
      <c r="JMQ18" s="29"/>
      <c r="JMR18" s="29"/>
      <c r="JMS18" s="29"/>
      <c r="JMT18" s="29"/>
      <c r="JMU18" s="29"/>
      <c r="JMV18" s="29"/>
      <c r="JMW18" s="29"/>
      <c r="JMX18" s="29"/>
      <c r="JMY18" s="29"/>
      <c r="JMZ18" s="29"/>
      <c r="JNA18" s="29"/>
      <c r="JNB18" s="29"/>
      <c r="JNC18" s="29"/>
      <c r="JND18" s="29"/>
      <c r="JNE18" s="29"/>
      <c r="JNF18" s="29"/>
      <c r="JNG18" s="29"/>
      <c r="JNH18" s="29"/>
      <c r="JNI18" s="29"/>
      <c r="JNJ18" s="29"/>
      <c r="JNK18" s="29"/>
      <c r="JNL18" s="29"/>
      <c r="JNM18" s="29"/>
      <c r="JNN18" s="29"/>
      <c r="JNO18" s="29"/>
      <c r="JNP18" s="29"/>
      <c r="JNQ18" s="29"/>
      <c r="JNR18" s="29"/>
      <c r="JNS18" s="29"/>
      <c r="JNT18" s="29"/>
      <c r="JNU18" s="29"/>
      <c r="JNV18" s="29"/>
      <c r="JNW18" s="29"/>
      <c r="JNX18" s="29"/>
      <c r="JNY18" s="29"/>
      <c r="JNZ18" s="29"/>
      <c r="JOA18" s="29"/>
      <c r="JOB18" s="29"/>
      <c r="JOC18" s="29"/>
      <c r="JOD18" s="29"/>
      <c r="JOE18" s="29"/>
      <c r="JOF18" s="29"/>
      <c r="JOG18" s="29"/>
      <c r="JOH18" s="29"/>
      <c r="JOI18" s="29"/>
      <c r="JOJ18" s="29"/>
      <c r="JOK18" s="29"/>
      <c r="JOL18" s="29"/>
      <c r="JOM18" s="29"/>
      <c r="JON18" s="29"/>
      <c r="JOO18" s="29"/>
      <c r="JOP18" s="29"/>
      <c r="JOQ18" s="29"/>
      <c r="JOR18" s="29"/>
      <c r="JOS18" s="29"/>
      <c r="JOT18" s="29"/>
      <c r="JOU18" s="29"/>
      <c r="JOV18" s="29"/>
      <c r="JOW18" s="29"/>
      <c r="JOX18" s="29"/>
      <c r="JOY18" s="29"/>
      <c r="JOZ18" s="29"/>
      <c r="JPA18" s="29"/>
      <c r="JPB18" s="29"/>
      <c r="JPC18" s="29"/>
      <c r="JPD18" s="29"/>
      <c r="JPE18" s="29"/>
      <c r="JPF18" s="29"/>
      <c r="JPG18" s="29"/>
      <c r="JPH18" s="29"/>
      <c r="JPI18" s="29"/>
      <c r="JPJ18" s="29"/>
      <c r="JPK18" s="29"/>
      <c r="JPL18" s="29"/>
      <c r="JPM18" s="29"/>
      <c r="JPN18" s="29"/>
      <c r="JPO18" s="29"/>
      <c r="JPP18" s="29"/>
      <c r="JPQ18" s="29"/>
      <c r="JPR18" s="29"/>
      <c r="JPS18" s="29"/>
      <c r="JPT18" s="29"/>
      <c r="JPU18" s="29"/>
      <c r="JPV18" s="29"/>
      <c r="JPW18" s="29"/>
      <c r="JPX18" s="29"/>
      <c r="JPY18" s="29"/>
      <c r="JPZ18" s="29"/>
      <c r="JQA18" s="29"/>
      <c r="JQB18" s="29"/>
      <c r="JQC18" s="29"/>
      <c r="JQD18" s="29"/>
      <c r="JQE18" s="29"/>
      <c r="JQF18" s="29"/>
      <c r="JQG18" s="29"/>
      <c r="JQH18" s="29"/>
      <c r="JQI18" s="29"/>
      <c r="JQJ18" s="29"/>
      <c r="JQK18" s="29"/>
      <c r="JQL18" s="29"/>
      <c r="JQM18" s="29"/>
      <c r="JQN18" s="29"/>
      <c r="JQO18" s="29"/>
      <c r="JQP18" s="29"/>
      <c r="JQQ18" s="29"/>
      <c r="JQR18" s="29"/>
      <c r="JQS18" s="29"/>
      <c r="JQT18" s="29"/>
      <c r="JQU18" s="29"/>
      <c r="JQV18" s="29"/>
      <c r="JQW18" s="29"/>
      <c r="JQX18" s="29"/>
      <c r="JQY18" s="29"/>
      <c r="JQZ18" s="29"/>
      <c r="JRA18" s="29"/>
      <c r="JRB18" s="29"/>
      <c r="JRC18" s="29"/>
      <c r="JRD18" s="29"/>
      <c r="JRE18" s="29"/>
      <c r="JRF18" s="29"/>
      <c r="JRG18" s="29"/>
      <c r="JRH18" s="29"/>
      <c r="JRI18" s="29"/>
      <c r="JRJ18" s="29"/>
      <c r="JRK18" s="29"/>
      <c r="JRL18" s="29"/>
      <c r="JRM18" s="29"/>
      <c r="JRN18" s="29"/>
      <c r="JRO18" s="29"/>
      <c r="JRP18" s="29"/>
      <c r="JRQ18" s="29"/>
      <c r="JRR18" s="29"/>
      <c r="JRS18" s="29"/>
      <c r="JRT18" s="29"/>
      <c r="JRU18" s="29"/>
      <c r="JRV18" s="29"/>
      <c r="JRW18" s="29"/>
      <c r="JRX18" s="29"/>
      <c r="JRY18" s="29"/>
      <c r="JRZ18" s="29"/>
      <c r="JSA18" s="29"/>
      <c r="JSB18" s="29"/>
      <c r="JSC18" s="29"/>
      <c r="JSD18" s="29"/>
      <c r="JSE18" s="29"/>
      <c r="JSF18" s="29"/>
      <c r="JSG18" s="29"/>
      <c r="JSH18" s="29"/>
      <c r="JSI18" s="29"/>
      <c r="JSJ18" s="29"/>
      <c r="JSK18" s="29"/>
      <c r="JSL18" s="29"/>
      <c r="JSM18" s="29"/>
      <c r="JSN18" s="29"/>
      <c r="JSO18" s="29"/>
      <c r="JSP18" s="29"/>
      <c r="JSQ18" s="29"/>
      <c r="JSR18" s="29"/>
      <c r="JSS18" s="29"/>
      <c r="JST18" s="29"/>
      <c r="JSU18" s="29"/>
      <c r="JSV18" s="29"/>
      <c r="JSW18" s="29"/>
      <c r="JSX18" s="29"/>
      <c r="JSY18" s="29"/>
      <c r="JSZ18" s="29"/>
      <c r="JTA18" s="29"/>
      <c r="JTB18" s="29"/>
      <c r="JTC18" s="29"/>
      <c r="JTD18" s="29"/>
      <c r="JTE18" s="29"/>
      <c r="JTF18" s="29"/>
      <c r="JTG18" s="29"/>
      <c r="JTH18" s="29"/>
      <c r="JTI18" s="29"/>
      <c r="JTJ18" s="29"/>
      <c r="JTK18" s="29"/>
      <c r="JTL18" s="29"/>
      <c r="JTM18" s="29"/>
      <c r="JTN18" s="29"/>
      <c r="JTO18" s="29"/>
      <c r="JTP18" s="29"/>
      <c r="JTQ18" s="29"/>
      <c r="JTR18" s="29"/>
      <c r="JTS18" s="29"/>
      <c r="JTT18" s="29"/>
      <c r="JTU18" s="29"/>
      <c r="JTV18" s="29"/>
      <c r="JTW18" s="29"/>
      <c r="JTX18" s="29"/>
      <c r="JTY18" s="29"/>
      <c r="JTZ18" s="29"/>
      <c r="JUA18" s="29"/>
      <c r="JUB18" s="29"/>
      <c r="JUC18" s="29"/>
      <c r="JUD18" s="29"/>
      <c r="JUE18" s="29"/>
      <c r="JUF18" s="29"/>
      <c r="JUG18" s="29"/>
      <c r="JUH18" s="29"/>
      <c r="JUI18" s="29"/>
      <c r="JUJ18" s="29"/>
      <c r="JUK18" s="29"/>
      <c r="JUL18" s="29"/>
      <c r="JUM18" s="29"/>
      <c r="JUN18" s="29"/>
      <c r="JUO18" s="29"/>
      <c r="JUP18" s="29"/>
      <c r="JUQ18" s="29"/>
      <c r="JUR18" s="29"/>
      <c r="JUS18" s="29"/>
      <c r="JUT18" s="29"/>
      <c r="JUU18" s="29"/>
      <c r="JUV18" s="29"/>
      <c r="JUW18" s="29"/>
      <c r="JUX18" s="29"/>
      <c r="JUY18" s="29"/>
      <c r="JUZ18" s="29"/>
      <c r="JVA18" s="29"/>
      <c r="JVB18" s="29"/>
      <c r="JVC18" s="29"/>
      <c r="JVD18" s="29"/>
      <c r="JVE18" s="29"/>
      <c r="JVF18" s="29"/>
      <c r="JVG18" s="29"/>
      <c r="JVH18" s="29"/>
      <c r="JVI18" s="29"/>
      <c r="JVJ18" s="29"/>
      <c r="JVK18" s="29"/>
      <c r="JVL18" s="29"/>
      <c r="JVM18" s="29"/>
      <c r="JVN18" s="29"/>
      <c r="JVO18" s="29"/>
      <c r="JVP18" s="29"/>
      <c r="JVQ18" s="29"/>
      <c r="JVR18" s="29"/>
      <c r="JVS18" s="29"/>
      <c r="JVT18" s="29"/>
      <c r="JVU18" s="29"/>
      <c r="JVV18" s="29"/>
      <c r="JVW18" s="29"/>
      <c r="JVX18" s="29"/>
      <c r="JVY18" s="29"/>
      <c r="JVZ18" s="29"/>
      <c r="JWA18" s="29"/>
      <c r="JWB18" s="29"/>
      <c r="JWC18" s="29"/>
      <c r="JWD18" s="29"/>
      <c r="JWE18" s="29"/>
      <c r="JWF18" s="29"/>
      <c r="JWG18" s="29"/>
      <c r="JWH18" s="29"/>
      <c r="JWI18" s="29"/>
      <c r="JWJ18" s="29"/>
      <c r="JWK18" s="29"/>
      <c r="JWL18" s="29"/>
      <c r="JWM18" s="29"/>
      <c r="JWN18" s="29"/>
      <c r="JWO18" s="29"/>
      <c r="JWP18" s="29"/>
      <c r="JWQ18" s="29"/>
      <c r="JWR18" s="29"/>
      <c r="JWS18" s="29"/>
      <c r="JWT18" s="29"/>
      <c r="JWU18" s="29"/>
      <c r="JWV18" s="29"/>
      <c r="JWW18" s="29"/>
      <c r="JWX18" s="29"/>
      <c r="JWY18" s="29"/>
      <c r="JWZ18" s="29"/>
      <c r="JXA18" s="29"/>
      <c r="JXB18" s="29"/>
      <c r="JXC18" s="29"/>
      <c r="JXD18" s="29"/>
      <c r="JXE18" s="29"/>
      <c r="JXF18" s="29"/>
      <c r="JXG18" s="29"/>
      <c r="JXH18" s="29"/>
      <c r="JXI18" s="29"/>
      <c r="JXJ18" s="29"/>
      <c r="JXK18" s="29"/>
      <c r="JXL18" s="29"/>
      <c r="JXM18" s="29"/>
      <c r="JXN18" s="29"/>
      <c r="JXO18" s="29"/>
      <c r="JXP18" s="29"/>
      <c r="JXQ18" s="29"/>
      <c r="JXR18" s="29"/>
      <c r="JXS18" s="29"/>
      <c r="JXT18" s="29"/>
      <c r="JXU18" s="29"/>
      <c r="JXV18" s="29"/>
      <c r="JXW18" s="29"/>
      <c r="JXX18" s="29"/>
      <c r="JXY18" s="29"/>
      <c r="JXZ18" s="29"/>
      <c r="JYA18" s="29"/>
      <c r="JYB18" s="29"/>
      <c r="JYC18" s="29"/>
      <c r="JYD18" s="29"/>
      <c r="JYE18" s="29"/>
      <c r="JYF18" s="29"/>
      <c r="JYG18" s="29"/>
      <c r="JYH18" s="29"/>
      <c r="JYI18" s="29"/>
      <c r="JYJ18" s="29"/>
      <c r="JYK18" s="29"/>
      <c r="JYL18" s="29"/>
      <c r="JYM18" s="29"/>
      <c r="JYN18" s="29"/>
      <c r="JYO18" s="29"/>
      <c r="JYP18" s="29"/>
      <c r="JYQ18" s="29"/>
      <c r="JYR18" s="29"/>
      <c r="JYS18" s="29"/>
      <c r="JYT18" s="29"/>
      <c r="JYU18" s="29"/>
      <c r="JYV18" s="29"/>
      <c r="JYW18" s="29"/>
      <c r="JYX18" s="29"/>
      <c r="JYY18" s="29"/>
      <c r="JYZ18" s="29"/>
      <c r="JZA18" s="29"/>
      <c r="JZB18" s="29"/>
      <c r="JZC18" s="29"/>
      <c r="JZD18" s="29"/>
      <c r="JZE18" s="29"/>
      <c r="JZF18" s="29"/>
      <c r="JZG18" s="29"/>
      <c r="JZH18" s="29"/>
      <c r="JZI18" s="29"/>
      <c r="JZJ18" s="29"/>
      <c r="JZK18" s="29"/>
      <c r="JZL18" s="29"/>
      <c r="JZM18" s="29"/>
      <c r="JZN18" s="29"/>
      <c r="JZO18" s="29"/>
      <c r="JZP18" s="29"/>
      <c r="JZQ18" s="29"/>
      <c r="JZR18" s="29"/>
      <c r="JZS18" s="29"/>
      <c r="JZT18" s="29"/>
      <c r="JZU18" s="29"/>
      <c r="JZV18" s="29"/>
      <c r="JZW18" s="29"/>
      <c r="JZX18" s="29"/>
      <c r="JZY18" s="29"/>
      <c r="JZZ18" s="29"/>
      <c r="KAA18" s="29"/>
      <c r="KAB18" s="29"/>
      <c r="KAC18" s="29"/>
      <c r="KAD18" s="29"/>
      <c r="KAE18" s="29"/>
      <c r="KAF18" s="29"/>
      <c r="KAG18" s="29"/>
      <c r="KAH18" s="29"/>
      <c r="KAI18" s="29"/>
      <c r="KAJ18" s="29"/>
      <c r="KAK18" s="29"/>
      <c r="KAL18" s="29"/>
      <c r="KAM18" s="29"/>
      <c r="KAN18" s="29"/>
      <c r="KAO18" s="29"/>
      <c r="KAP18" s="29"/>
      <c r="KAQ18" s="29"/>
      <c r="KAR18" s="29"/>
      <c r="KAS18" s="29"/>
      <c r="KAT18" s="29"/>
      <c r="KAU18" s="29"/>
      <c r="KAV18" s="29"/>
      <c r="KAW18" s="29"/>
      <c r="KAX18" s="29"/>
      <c r="KAY18" s="29"/>
      <c r="KAZ18" s="29"/>
      <c r="KBA18" s="29"/>
      <c r="KBB18" s="29"/>
      <c r="KBC18" s="29"/>
      <c r="KBD18" s="29"/>
      <c r="KBE18" s="29"/>
      <c r="KBF18" s="29"/>
      <c r="KBG18" s="29"/>
      <c r="KBH18" s="29"/>
      <c r="KBI18" s="29"/>
      <c r="KBJ18" s="29"/>
      <c r="KBK18" s="29"/>
      <c r="KBL18" s="29"/>
      <c r="KBM18" s="29"/>
      <c r="KBN18" s="29"/>
      <c r="KBO18" s="29"/>
      <c r="KBP18" s="29"/>
      <c r="KBQ18" s="29"/>
      <c r="KBR18" s="29"/>
      <c r="KBS18" s="29"/>
      <c r="KBT18" s="29"/>
      <c r="KBU18" s="29"/>
      <c r="KBV18" s="29"/>
      <c r="KBW18" s="29"/>
      <c r="KBX18" s="29"/>
      <c r="KBY18" s="29"/>
      <c r="KBZ18" s="29"/>
      <c r="KCA18" s="29"/>
      <c r="KCB18" s="29"/>
      <c r="KCC18" s="29"/>
      <c r="KCD18" s="29"/>
      <c r="KCE18" s="29"/>
      <c r="KCF18" s="29"/>
      <c r="KCG18" s="29"/>
      <c r="KCH18" s="29"/>
      <c r="KCI18" s="29"/>
      <c r="KCJ18" s="29"/>
      <c r="KCK18" s="29"/>
      <c r="KCL18" s="29"/>
      <c r="KCM18" s="29"/>
      <c r="KCN18" s="29"/>
      <c r="KCO18" s="29"/>
      <c r="KCP18" s="29"/>
      <c r="KCQ18" s="29"/>
      <c r="KCR18" s="29"/>
      <c r="KCS18" s="29"/>
      <c r="KCT18" s="29"/>
      <c r="KCU18" s="29"/>
      <c r="KCV18" s="29"/>
      <c r="KCW18" s="29"/>
      <c r="KCX18" s="29"/>
      <c r="KCY18" s="29"/>
      <c r="KCZ18" s="29"/>
      <c r="KDA18" s="29"/>
      <c r="KDB18" s="29"/>
      <c r="KDC18" s="29"/>
      <c r="KDD18" s="29"/>
      <c r="KDE18" s="29"/>
      <c r="KDF18" s="29"/>
      <c r="KDG18" s="29"/>
      <c r="KDH18" s="29"/>
      <c r="KDI18" s="29"/>
      <c r="KDJ18" s="29"/>
      <c r="KDK18" s="29"/>
      <c r="KDL18" s="29"/>
      <c r="KDM18" s="29"/>
      <c r="KDN18" s="29"/>
      <c r="KDO18" s="29"/>
      <c r="KDP18" s="29"/>
      <c r="KDQ18" s="29"/>
      <c r="KDR18" s="29"/>
      <c r="KDS18" s="29"/>
      <c r="KDT18" s="29"/>
      <c r="KDU18" s="29"/>
      <c r="KDV18" s="29"/>
      <c r="KDW18" s="29"/>
      <c r="KDX18" s="29"/>
      <c r="KDY18" s="29"/>
      <c r="KDZ18" s="29"/>
      <c r="KEA18" s="29"/>
      <c r="KEB18" s="29"/>
      <c r="KEC18" s="29"/>
      <c r="KED18" s="29"/>
      <c r="KEE18" s="29"/>
      <c r="KEF18" s="29"/>
      <c r="KEG18" s="29"/>
      <c r="KEH18" s="29"/>
      <c r="KEI18" s="29"/>
      <c r="KEJ18" s="29"/>
      <c r="KEK18" s="29"/>
      <c r="KEL18" s="29"/>
      <c r="KEM18" s="29"/>
      <c r="KEN18" s="29"/>
      <c r="KEO18" s="29"/>
      <c r="KEP18" s="29"/>
      <c r="KEQ18" s="29"/>
      <c r="KER18" s="29"/>
      <c r="KES18" s="29"/>
      <c r="KET18" s="29"/>
      <c r="KEU18" s="29"/>
      <c r="KEV18" s="29"/>
      <c r="KEW18" s="29"/>
      <c r="KEX18" s="29"/>
      <c r="KEY18" s="29"/>
      <c r="KEZ18" s="29"/>
      <c r="KFA18" s="29"/>
      <c r="KFB18" s="29"/>
      <c r="KFC18" s="29"/>
      <c r="KFD18" s="29"/>
      <c r="KFE18" s="29"/>
      <c r="KFF18" s="29"/>
      <c r="KFG18" s="29"/>
      <c r="KFH18" s="29"/>
      <c r="KFI18" s="29"/>
      <c r="KFJ18" s="29"/>
      <c r="KFK18" s="29"/>
      <c r="KFL18" s="29"/>
      <c r="KFM18" s="29"/>
      <c r="KFN18" s="29"/>
      <c r="KFO18" s="29"/>
      <c r="KFP18" s="29"/>
      <c r="KFQ18" s="29"/>
      <c r="KFR18" s="29"/>
      <c r="KFS18" s="29"/>
      <c r="KFT18" s="29"/>
      <c r="KFU18" s="29"/>
      <c r="KFV18" s="29"/>
      <c r="KFW18" s="29"/>
      <c r="KFX18" s="29"/>
      <c r="KFY18" s="29"/>
      <c r="KFZ18" s="29"/>
      <c r="KGA18" s="29"/>
      <c r="KGB18" s="29"/>
      <c r="KGC18" s="29"/>
      <c r="KGD18" s="29"/>
      <c r="KGE18" s="29"/>
      <c r="KGF18" s="29"/>
      <c r="KGG18" s="29"/>
      <c r="KGH18" s="29"/>
      <c r="KGI18" s="29"/>
      <c r="KGJ18" s="29"/>
      <c r="KGK18" s="29"/>
      <c r="KGL18" s="29"/>
      <c r="KGM18" s="29"/>
      <c r="KGN18" s="29"/>
      <c r="KGO18" s="29"/>
      <c r="KGP18" s="29"/>
      <c r="KGQ18" s="29"/>
      <c r="KGR18" s="29"/>
      <c r="KGS18" s="29"/>
      <c r="KGT18" s="29"/>
      <c r="KGU18" s="29"/>
      <c r="KGV18" s="29"/>
      <c r="KGW18" s="29"/>
      <c r="KGX18" s="29"/>
      <c r="KGY18" s="29"/>
      <c r="KGZ18" s="29"/>
      <c r="KHA18" s="29"/>
      <c r="KHB18" s="29"/>
      <c r="KHC18" s="29"/>
      <c r="KHD18" s="29"/>
      <c r="KHE18" s="29"/>
      <c r="KHF18" s="29"/>
      <c r="KHG18" s="29"/>
      <c r="KHH18" s="29"/>
      <c r="KHI18" s="29"/>
      <c r="KHJ18" s="29"/>
      <c r="KHK18" s="29"/>
      <c r="KHL18" s="29"/>
      <c r="KHM18" s="29"/>
      <c r="KHN18" s="29"/>
      <c r="KHO18" s="29"/>
      <c r="KHP18" s="29"/>
      <c r="KHQ18" s="29"/>
      <c r="KHR18" s="29"/>
      <c r="KHS18" s="29"/>
      <c r="KHT18" s="29"/>
      <c r="KHU18" s="29"/>
      <c r="KHV18" s="29"/>
      <c r="KHW18" s="29"/>
      <c r="KHX18" s="29"/>
      <c r="KHY18" s="29"/>
      <c r="KHZ18" s="29"/>
      <c r="KIA18" s="29"/>
      <c r="KIB18" s="29"/>
      <c r="KIC18" s="29"/>
      <c r="KID18" s="29"/>
      <c r="KIE18" s="29"/>
      <c r="KIF18" s="29"/>
      <c r="KIG18" s="29"/>
      <c r="KIH18" s="29"/>
      <c r="KII18" s="29"/>
      <c r="KIJ18" s="29"/>
      <c r="KIK18" s="29"/>
      <c r="KIL18" s="29"/>
      <c r="KIM18" s="29"/>
      <c r="KIN18" s="29"/>
      <c r="KIO18" s="29"/>
      <c r="KIP18" s="29"/>
      <c r="KIQ18" s="29"/>
      <c r="KIR18" s="29"/>
      <c r="KIS18" s="29"/>
      <c r="KIT18" s="29"/>
      <c r="KIU18" s="29"/>
      <c r="KIV18" s="29"/>
      <c r="KIW18" s="29"/>
      <c r="KIX18" s="29"/>
      <c r="KIY18" s="29"/>
      <c r="KIZ18" s="29"/>
      <c r="KJA18" s="29"/>
      <c r="KJB18" s="29"/>
      <c r="KJC18" s="29"/>
      <c r="KJD18" s="29"/>
      <c r="KJE18" s="29"/>
      <c r="KJF18" s="29"/>
      <c r="KJG18" s="29"/>
      <c r="KJH18" s="29"/>
      <c r="KJI18" s="29"/>
      <c r="KJJ18" s="29"/>
      <c r="KJK18" s="29"/>
      <c r="KJL18" s="29"/>
      <c r="KJM18" s="29"/>
      <c r="KJN18" s="29"/>
      <c r="KJO18" s="29"/>
      <c r="KJP18" s="29"/>
      <c r="KJQ18" s="29"/>
      <c r="KJR18" s="29"/>
      <c r="KJS18" s="29"/>
      <c r="KJT18" s="29"/>
      <c r="KJU18" s="29"/>
      <c r="KJV18" s="29"/>
      <c r="KJW18" s="29"/>
      <c r="KJX18" s="29"/>
      <c r="KJY18" s="29"/>
      <c r="KJZ18" s="29"/>
      <c r="KKA18" s="29"/>
      <c r="KKB18" s="29"/>
      <c r="KKC18" s="29"/>
      <c r="KKD18" s="29"/>
      <c r="KKE18" s="29"/>
      <c r="KKF18" s="29"/>
      <c r="KKG18" s="29"/>
      <c r="KKH18" s="29"/>
      <c r="KKI18" s="29"/>
      <c r="KKJ18" s="29"/>
      <c r="KKK18" s="29"/>
      <c r="KKL18" s="29"/>
      <c r="KKM18" s="29"/>
      <c r="KKN18" s="29"/>
      <c r="KKO18" s="29"/>
      <c r="KKP18" s="29"/>
      <c r="KKQ18" s="29"/>
      <c r="KKR18" s="29"/>
      <c r="KKS18" s="29"/>
      <c r="KKT18" s="29"/>
      <c r="KKU18" s="29"/>
      <c r="KKV18" s="29"/>
      <c r="KKW18" s="29"/>
      <c r="KKX18" s="29"/>
      <c r="KKY18" s="29"/>
      <c r="KKZ18" s="29"/>
      <c r="KLA18" s="29"/>
      <c r="KLB18" s="29"/>
      <c r="KLC18" s="29"/>
      <c r="KLD18" s="29"/>
      <c r="KLE18" s="29"/>
      <c r="KLF18" s="29"/>
      <c r="KLG18" s="29"/>
      <c r="KLH18" s="29"/>
      <c r="KLI18" s="29"/>
      <c r="KLJ18" s="29"/>
      <c r="KLK18" s="29"/>
      <c r="KLL18" s="29"/>
      <c r="KLM18" s="29"/>
      <c r="KLN18" s="29"/>
      <c r="KLO18" s="29"/>
      <c r="KLP18" s="29"/>
      <c r="KLQ18" s="29"/>
      <c r="KLR18" s="29"/>
      <c r="KLS18" s="29"/>
      <c r="KLT18" s="29"/>
      <c r="KLU18" s="29"/>
      <c r="KLV18" s="29"/>
      <c r="KLW18" s="29"/>
      <c r="KLX18" s="29"/>
      <c r="KLY18" s="29"/>
      <c r="KLZ18" s="29"/>
      <c r="KMA18" s="29"/>
      <c r="KMB18" s="29"/>
      <c r="KMC18" s="29"/>
      <c r="KMD18" s="29"/>
      <c r="KME18" s="29"/>
      <c r="KMF18" s="29"/>
      <c r="KMG18" s="29"/>
      <c r="KMH18" s="29"/>
      <c r="KMI18" s="29"/>
      <c r="KMJ18" s="29"/>
      <c r="KMK18" s="29"/>
      <c r="KML18" s="29"/>
      <c r="KMM18" s="29"/>
      <c r="KMN18" s="29"/>
      <c r="KMO18" s="29"/>
      <c r="KMP18" s="29"/>
      <c r="KMQ18" s="29"/>
      <c r="KMR18" s="29"/>
      <c r="KMS18" s="29"/>
      <c r="KMT18" s="29"/>
      <c r="KMU18" s="29"/>
      <c r="KMV18" s="29"/>
      <c r="KMW18" s="29"/>
      <c r="KMX18" s="29"/>
      <c r="KMY18" s="29"/>
      <c r="KMZ18" s="29"/>
      <c r="KNA18" s="29"/>
      <c r="KNB18" s="29"/>
      <c r="KNC18" s="29"/>
      <c r="KND18" s="29"/>
      <c r="KNE18" s="29"/>
      <c r="KNF18" s="29"/>
      <c r="KNG18" s="29"/>
      <c r="KNH18" s="29"/>
      <c r="KNI18" s="29"/>
      <c r="KNJ18" s="29"/>
      <c r="KNK18" s="29"/>
      <c r="KNL18" s="29"/>
      <c r="KNM18" s="29"/>
      <c r="KNN18" s="29"/>
      <c r="KNO18" s="29"/>
      <c r="KNP18" s="29"/>
      <c r="KNQ18" s="29"/>
      <c r="KNR18" s="29"/>
      <c r="KNS18" s="29"/>
      <c r="KNT18" s="29"/>
      <c r="KNU18" s="29"/>
      <c r="KNV18" s="29"/>
      <c r="KNW18" s="29"/>
      <c r="KNX18" s="29"/>
      <c r="KNY18" s="29"/>
      <c r="KNZ18" s="29"/>
      <c r="KOA18" s="29"/>
      <c r="KOB18" s="29"/>
      <c r="KOC18" s="29"/>
      <c r="KOD18" s="29"/>
      <c r="KOE18" s="29"/>
      <c r="KOF18" s="29"/>
      <c r="KOG18" s="29"/>
      <c r="KOH18" s="29"/>
      <c r="KOI18" s="29"/>
      <c r="KOJ18" s="29"/>
      <c r="KOK18" s="29"/>
      <c r="KOL18" s="29"/>
      <c r="KOM18" s="29"/>
      <c r="KON18" s="29"/>
      <c r="KOO18" s="29"/>
      <c r="KOP18" s="29"/>
      <c r="KOQ18" s="29"/>
      <c r="KOR18" s="29"/>
      <c r="KOS18" s="29"/>
      <c r="KOT18" s="29"/>
      <c r="KOU18" s="29"/>
      <c r="KOV18" s="29"/>
      <c r="KOW18" s="29"/>
      <c r="KOX18" s="29"/>
      <c r="KOY18" s="29"/>
      <c r="KOZ18" s="29"/>
      <c r="KPA18" s="29"/>
      <c r="KPB18" s="29"/>
      <c r="KPC18" s="29"/>
      <c r="KPD18" s="29"/>
      <c r="KPE18" s="29"/>
      <c r="KPF18" s="29"/>
      <c r="KPG18" s="29"/>
      <c r="KPH18" s="29"/>
      <c r="KPI18" s="29"/>
      <c r="KPJ18" s="29"/>
      <c r="KPK18" s="29"/>
      <c r="KPL18" s="29"/>
      <c r="KPM18" s="29"/>
      <c r="KPN18" s="29"/>
      <c r="KPO18" s="29"/>
      <c r="KPP18" s="29"/>
      <c r="KPQ18" s="29"/>
      <c r="KPR18" s="29"/>
      <c r="KPS18" s="29"/>
      <c r="KPT18" s="29"/>
      <c r="KPU18" s="29"/>
      <c r="KPV18" s="29"/>
      <c r="KPW18" s="29"/>
      <c r="KPX18" s="29"/>
      <c r="KPY18" s="29"/>
      <c r="KPZ18" s="29"/>
      <c r="KQA18" s="29"/>
      <c r="KQB18" s="29"/>
      <c r="KQC18" s="29"/>
      <c r="KQD18" s="29"/>
      <c r="KQE18" s="29"/>
      <c r="KQF18" s="29"/>
      <c r="KQG18" s="29"/>
      <c r="KQH18" s="29"/>
      <c r="KQI18" s="29"/>
      <c r="KQJ18" s="29"/>
      <c r="KQK18" s="29"/>
      <c r="KQL18" s="29"/>
      <c r="KQM18" s="29"/>
      <c r="KQN18" s="29"/>
      <c r="KQO18" s="29"/>
      <c r="KQP18" s="29"/>
      <c r="KQQ18" s="29"/>
      <c r="KQR18" s="29"/>
      <c r="KQS18" s="29"/>
      <c r="KQT18" s="29"/>
      <c r="KQU18" s="29"/>
      <c r="KQV18" s="29"/>
      <c r="KQW18" s="29"/>
      <c r="KQX18" s="29"/>
      <c r="KQY18" s="29"/>
      <c r="KQZ18" s="29"/>
      <c r="KRA18" s="29"/>
      <c r="KRB18" s="29"/>
      <c r="KRC18" s="29"/>
      <c r="KRD18" s="29"/>
      <c r="KRE18" s="29"/>
      <c r="KRF18" s="29"/>
      <c r="KRG18" s="29"/>
      <c r="KRH18" s="29"/>
      <c r="KRI18" s="29"/>
      <c r="KRJ18" s="29"/>
      <c r="KRK18" s="29"/>
      <c r="KRL18" s="29"/>
      <c r="KRM18" s="29"/>
      <c r="KRN18" s="29"/>
      <c r="KRO18" s="29"/>
      <c r="KRP18" s="29"/>
      <c r="KRQ18" s="29"/>
      <c r="KRR18" s="29"/>
      <c r="KRS18" s="29"/>
      <c r="KRT18" s="29"/>
      <c r="KRU18" s="29"/>
      <c r="KRV18" s="29"/>
      <c r="KRW18" s="29"/>
      <c r="KRX18" s="29"/>
      <c r="KRY18" s="29"/>
      <c r="KRZ18" s="29"/>
      <c r="KSA18" s="29"/>
      <c r="KSB18" s="29"/>
      <c r="KSC18" s="29"/>
      <c r="KSD18" s="29"/>
      <c r="KSE18" s="29"/>
      <c r="KSF18" s="29"/>
      <c r="KSG18" s="29"/>
      <c r="KSH18" s="29"/>
      <c r="KSI18" s="29"/>
      <c r="KSJ18" s="29"/>
      <c r="KSK18" s="29"/>
      <c r="KSL18" s="29"/>
      <c r="KSM18" s="29"/>
      <c r="KSN18" s="29"/>
      <c r="KSO18" s="29"/>
      <c r="KSP18" s="29"/>
      <c r="KSQ18" s="29"/>
      <c r="KSR18" s="29"/>
      <c r="KSS18" s="29"/>
      <c r="KST18" s="29"/>
      <c r="KSU18" s="29"/>
      <c r="KSV18" s="29"/>
      <c r="KSW18" s="29"/>
      <c r="KSX18" s="29"/>
      <c r="KSY18" s="29"/>
      <c r="KSZ18" s="29"/>
      <c r="KTA18" s="29"/>
      <c r="KTB18" s="29"/>
      <c r="KTC18" s="29"/>
      <c r="KTD18" s="29"/>
      <c r="KTE18" s="29"/>
      <c r="KTF18" s="29"/>
      <c r="KTG18" s="29"/>
      <c r="KTH18" s="29"/>
      <c r="KTI18" s="29"/>
      <c r="KTJ18" s="29"/>
      <c r="KTK18" s="29"/>
      <c r="KTL18" s="29"/>
      <c r="KTM18" s="29"/>
      <c r="KTN18" s="29"/>
      <c r="KTO18" s="29"/>
      <c r="KTP18" s="29"/>
      <c r="KTQ18" s="29"/>
      <c r="KTR18" s="29"/>
      <c r="KTS18" s="29"/>
      <c r="KTT18" s="29"/>
      <c r="KTU18" s="29"/>
      <c r="KTV18" s="29"/>
      <c r="KTW18" s="29"/>
      <c r="KTX18" s="29"/>
      <c r="KTY18" s="29"/>
      <c r="KTZ18" s="29"/>
      <c r="KUA18" s="29"/>
      <c r="KUB18" s="29"/>
      <c r="KUC18" s="29"/>
      <c r="KUD18" s="29"/>
      <c r="KUE18" s="29"/>
      <c r="KUF18" s="29"/>
      <c r="KUG18" s="29"/>
      <c r="KUH18" s="29"/>
      <c r="KUI18" s="29"/>
      <c r="KUJ18" s="29"/>
      <c r="KUK18" s="29"/>
      <c r="KUL18" s="29"/>
      <c r="KUM18" s="29"/>
      <c r="KUN18" s="29"/>
      <c r="KUO18" s="29"/>
      <c r="KUP18" s="29"/>
      <c r="KUQ18" s="29"/>
      <c r="KUR18" s="29"/>
      <c r="KUS18" s="29"/>
      <c r="KUT18" s="29"/>
      <c r="KUU18" s="29"/>
      <c r="KUV18" s="29"/>
      <c r="KUW18" s="29"/>
      <c r="KUX18" s="29"/>
      <c r="KUY18" s="29"/>
      <c r="KUZ18" s="29"/>
      <c r="KVA18" s="29"/>
      <c r="KVB18" s="29"/>
      <c r="KVC18" s="29"/>
      <c r="KVD18" s="29"/>
      <c r="KVE18" s="29"/>
      <c r="KVF18" s="29"/>
      <c r="KVG18" s="29"/>
      <c r="KVH18" s="29"/>
      <c r="KVI18" s="29"/>
      <c r="KVJ18" s="29"/>
      <c r="KVK18" s="29"/>
      <c r="KVL18" s="29"/>
      <c r="KVM18" s="29"/>
      <c r="KVN18" s="29"/>
      <c r="KVO18" s="29"/>
      <c r="KVP18" s="29"/>
      <c r="KVQ18" s="29"/>
      <c r="KVR18" s="29"/>
      <c r="KVS18" s="29"/>
      <c r="KVT18" s="29"/>
      <c r="KVU18" s="29"/>
      <c r="KVV18" s="29"/>
      <c r="KVW18" s="29"/>
      <c r="KVX18" s="29"/>
      <c r="KVY18" s="29"/>
      <c r="KVZ18" s="29"/>
      <c r="KWA18" s="29"/>
      <c r="KWB18" s="29"/>
      <c r="KWC18" s="29"/>
      <c r="KWD18" s="29"/>
      <c r="KWE18" s="29"/>
      <c r="KWF18" s="29"/>
      <c r="KWG18" s="29"/>
      <c r="KWH18" s="29"/>
      <c r="KWI18" s="29"/>
      <c r="KWJ18" s="29"/>
      <c r="KWK18" s="29"/>
      <c r="KWL18" s="29"/>
      <c r="KWM18" s="29"/>
      <c r="KWN18" s="29"/>
      <c r="KWO18" s="29"/>
      <c r="KWP18" s="29"/>
      <c r="KWQ18" s="29"/>
      <c r="KWR18" s="29"/>
      <c r="KWS18" s="29"/>
      <c r="KWT18" s="29"/>
      <c r="KWU18" s="29"/>
      <c r="KWV18" s="29"/>
      <c r="KWW18" s="29"/>
      <c r="KWX18" s="29"/>
      <c r="KWY18" s="29"/>
      <c r="KWZ18" s="29"/>
      <c r="KXA18" s="29"/>
      <c r="KXB18" s="29"/>
      <c r="KXC18" s="29"/>
      <c r="KXD18" s="29"/>
      <c r="KXE18" s="29"/>
      <c r="KXF18" s="29"/>
      <c r="KXG18" s="29"/>
      <c r="KXH18" s="29"/>
      <c r="KXI18" s="29"/>
      <c r="KXJ18" s="29"/>
      <c r="KXK18" s="29"/>
      <c r="KXL18" s="29"/>
      <c r="KXM18" s="29"/>
      <c r="KXN18" s="29"/>
      <c r="KXO18" s="29"/>
      <c r="KXP18" s="29"/>
      <c r="KXQ18" s="29"/>
      <c r="KXR18" s="29"/>
      <c r="KXS18" s="29"/>
      <c r="KXT18" s="29"/>
      <c r="KXU18" s="29"/>
      <c r="KXV18" s="29"/>
      <c r="KXW18" s="29"/>
      <c r="KXX18" s="29"/>
      <c r="KXY18" s="29"/>
      <c r="KXZ18" s="29"/>
      <c r="KYA18" s="29"/>
      <c r="KYB18" s="29"/>
      <c r="KYC18" s="29"/>
      <c r="KYD18" s="29"/>
      <c r="KYE18" s="29"/>
      <c r="KYF18" s="29"/>
      <c r="KYG18" s="29"/>
      <c r="KYH18" s="29"/>
      <c r="KYI18" s="29"/>
      <c r="KYJ18" s="29"/>
      <c r="KYK18" s="29"/>
      <c r="KYL18" s="29"/>
      <c r="KYM18" s="29"/>
      <c r="KYN18" s="29"/>
      <c r="KYO18" s="29"/>
      <c r="KYP18" s="29"/>
      <c r="KYQ18" s="29"/>
      <c r="KYR18" s="29"/>
      <c r="KYS18" s="29"/>
      <c r="KYT18" s="29"/>
      <c r="KYU18" s="29"/>
      <c r="KYV18" s="29"/>
      <c r="KYW18" s="29"/>
      <c r="KYX18" s="29"/>
      <c r="KYY18" s="29"/>
      <c r="KYZ18" s="29"/>
      <c r="KZA18" s="29"/>
      <c r="KZB18" s="29"/>
      <c r="KZC18" s="29"/>
      <c r="KZD18" s="29"/>
      <c r="KZE18" s="29"/>
      <c r="KZF18" s="29"/>
      <c r="KZG18" s="29"/>
      <c r="KZH18" s="29"/>
      <c r="KZI18" s="29"/>
      <c r="KZJ18" s="29"/>
      <c r="KZK18" s="29"/>
      <c r="KZL18" s="29"/>
      <c r="KZM18" s="29"/>
      <c r="KZN18" s="29"/>
      <c r="KZO18" s="29"/>
      <c r="KZP18" s="29"/>
      <c r="KZQ18" s="29"/>
      <c r="KZR18" s="29"/>
      <c r="KZS18" s="29"/>
      <c r="KZT18" s="29"/>
      <c r="KZU18" s="29"/>
      <c r="KZV18" s="29"/>
      <c r="KZW18" s="29"/>
      <c r="KZX18" s="29"/>
      <c r="KZY18" s="29"/>
      <c r="KZZ18" s="29"/>
      <c r="LAA18" s="29"/>
      <c r="LAB18" s="29"/>
      <c r="LAC18" s="29"/>
      <c r="LAD18" s="29"/>
      <c r="LAE18" s="29"/>
      <c r="LAF18" s="29"/>
      <c r="LAG18" s="29"/>
      <c r="LAH18" s="29"/>
      <c r="LAI18" s="29"/>
      <c r="LAJ18" s="29"/>
      <c r="LAK18" s="29"/>
      <c r="LAL18" s="29"/>
      <c r="LAM18" s="29"/>
      <c r="LAN18" s="29"/>
      <c r="LAO18" s="29"/>
      <c r="LAP18" s="29"/>
      <c r="LAQ18" s="29"/>
      <c r="LAR18" s="29"/>
      <c r="LAS18" s="29"/>
      <c r="LAT18" s="29"/>
      <c r="LAU18" s="29"/>
      <c r="LAV18" s="29"/>
      <c r="LAW18" s="29"/>
      <c r="LAX18" s="29"/>
      <c r="LAY18" s="29"/>
      <c r="LAZ18" s="29"/>
      <c r="LBA18" s="29"/>
      <c r="LBB18" s="29"/>
      <c r="LBC18" s="29"/>
      <c r="LBD18" s="29"/>
      <c r="LBE18" s="29"/>
      <c r="LBF18" s="29"/>
      <c r="LBG18" s="29"/>
      <c r="LBH18" s="29"/>
      <c r="LBI18" s="29"/>
      <c r="LBJ18" s="29"/>
      <c r="LBK18" s="29"/>
      <c r="LBL18" s="29"/>
      <c r="LBM18" s="29"/>
      <c r="LBN18" s="29"/>
      <c r="LBO18" s="29"/>
      <c r="LBP18" s="29"/>
      <c r="LBQ18" s="29"/>
      <c r="LBR18" s="29"/>
      <c r="LBS18" s="29"/>
      <c r="LBT18" s="29"/>
      <c r="LBU18" s="29"/>
      <c r="LBV18" s="29"/>
      <c r="LBW18" s="29"/>
      <c r="LBX18" s="29"/>
      <c r="LBY18" s="29"/>
      <c r="LBZ18" s="29"/>
      <c r="LCA18" s="29"/>
      <c r="LCB18" s="29"/>
      <c r="LCC18" s="29"/>
      <c r="LCD18" s="29"/>
      <c r="LCE18" s="29"/>
      <c r="LCF18" s="29"/>
      <c r="LCG18" s="29"/>
      <c r="LCH18" s="29"/>
      <c r="LCI18" s="29"/>
      <c r="LCJ18" s="29"/>
      <c r="LCK18" s="29"/>
      <c r="LCL18" s="29"/>
      <c r="LCM18" s="29"/>
      <c r="LCN18" s="29"/>
      <c r="LCO18" s="29"/>
      <c r="LCP18" s="29"/>
      <c r="LCQ18" s="29"/>
      <c r="LCR18" s="29"/>
      <c r="LCS18" s="29"/>
      <c r="LCT18" s="29"/>
      <c r="LCU18" s="29"/>
      <c r="LCV18" s="29"/>
      <c r="LCW18" s="29"/>
      <c r="LCX18" s="29"/>
      <c r="LCY18" s="29"/>
      <c r="LCZ18" s="29"/>
      <c r="LDA18" s="29"/>
      <c r="LDB18" s="29"/>
      <c r="LDC18" s="29"/>
      <c r="LDD18" s="29"/>
      <c r="LDE18" s="29"/>
      <c r="LDF18" s="29"/>
      <c r="LDG18" s="29"/>
      <c r="LDH18" s="29"/>
      <c r="LDI18" s="29"/>
      <c r="LDJ18" s="29"/>
      <c r="LDK18" s="29"/>
      <c r="LDL18" s="29"/>
      <c r="LDM18" s="29"/>
      <c r="LDN18" s="29"/>
      <c r="LDO18" s="29"/>
      <c r="LDP18" s="29"/>
      <c r="LDQ18" s="29"/>
      <c r="LDR18" s="29"/>
      <c r="LDS18" s="29"/>
      <c r="LDT18" s="29"/>
      <c r="LDU18" s="29"/>
      <c r="LDV18" s="29"/>
      <c r="LDW18" s="29"/>
      <c r="LDX18" s="29"/>
      <c r="LDY18" s="29"/>
      <c r="LDZ18" s="29"/>
      <c r="LEA18" s="29"/>
      <c r="LEB18" s="29"/>
      <c r="LEC18" s="29"/>
      <c r="LED18" s="29"/>
      <c r="LEE18" s="29"/>
      <c r="LEF18" s="29"/>
      <c r="LEG18" s="29"/>
      <c r="LEH18" s="29"/>
      <c r="LEI18" s="29"/>
      <c r="LEJ18" s="29"/>
      <c r="LEK18" s="29"/>
      <c r="LEL18" s="29"/>
      <c r="LEM18" s="29"/>
      <c r="LEN18" s="29"/>
      <c r="LEO18" s="29"/>
      <c r="LEP18" s="29"/>
      <c r="LEQ18" s="29"/>
      <c r="LER18" s="29"/>
      <c r="LES18" s="29"/>
      <c r="LET18" s="29"/>
      <c r="LEU18" s="29"/>
      <c r="LEV18" s="29"/>
      <c r="LEW18" s="29"/>
      <c r="LEX18" s="29"/>
      <c r="LEY18" s="29"/>
      <c r="LEZ18" s="29"/>
      <c r="LFA18" s="29"/>
      <c r="LFB18" s="29"/>
      <c r="LFC18" s="29"/>
      <c r="LFD18" s="29"/>
      <c r="LFE18" s="29"/>
      <c r="LFF18" s="29"/>
      <c r="LFG18" s="29"/>
      <c r="LFH18" s="29"/>
      <c r="LFI18" s="29"/>
      <c r="LFJ18" s="29"/>
      <c r="LFK18" s="29"/>
      <c r="LFL18" s="29"/>
      <c r="LFM18" s="29"/>
      <c r="LFN18" s="29"/>
      <c r="LFO18" s="29"/>
      <c r="LFP18" s="29"/>
      <c r="LFQ18" s="29"/>
      <c r="LFR18" s="29"/>
      <c r="LFS18" s="29"/>
      <c r="LFT18" s="29"/>
      <c r="LFU18" s="29"/>
      <c r="LFV18" s="29"/>
      <c r="LFW18" s="29"/>
      <c r="LFX18" s="29"/>
      <c r="LFY18" s="29"/>
      <c r="LFZ18" s="29"/>
      <c r="LGA18" s="29"/>
      <c r="LGB18" s="29"/>
      <c r="LGC18" s="29"/>
      <c r="LGD18" s="29"/>
      <c r="LGE18" s="29"/>
      <c r="LGF18" s="29"/>
      <c r="LGG18" s="29"/>
      <c r="LGH18" s="29"/>
      <c r="LGI18" s="29"/>
      <c r="LGJ18" s="29"/>
      <c r="LGK18" s="29"/>
      <c r="LGL18" s="29"/>
      <c r="LGM18" s="29"/>
      <c r="LGN18" s="29"/>
      <c r="LGO18" s="29"/>
      <c r="LGP18" s="29"/>
      <c r="LGQ18" s="29"/>
      <c r="LGR18" s="29"/>
      <c r="LGS18" s="29"/>
      <c r="LGT18" s="29"/>
      <c r="LGU18" s="29"/>
      <c r="LGV18" s="29"/>
      <c r="LGW18" s="29"/>
      <c r="LGX18" s="29"/>
      <c r="LGY18" s="29"/>
      <c r="LGZ18" s="29"/>
      <c r="LHA18" s="29"/>
      <c r="LHB18" s="29"/>
      <c r="LHC18" s="29"/>
      <c r="LHD18" s="29"/>
      <c r="LHE18" s="29"/>
      <c r="LHF18" s="29"/>
      <c r="LHG18" s="29"/>
      <c r="LHH18" s="29"/>
      <c r="LHI18" s="29"/>
      <c r="LHJ18" s="29"/>
      <c r="LHK18" s="29"/>
      <c r="LHL18" s="29"/>
      <c r="LHM18" s="29"/>
      <c r="LHN18" s="29"/>
      <c r="LHO18" s="29"/>
      <c r="LHP18" s="29"/>
      <c r="LHQ18" s="29"/>
      <c r="LHR18" s="29"/>
      <c r="LHS18" s="29"/>
      <c r="LHT18" s="29"/>
      <c r="LHU18" s="29"/>
      <c r="LHV18" s="29"/>
      <c r="LHW18" s="29"/>
      <c r="LHX18" s="29"/>
      <c r="LHY18" s="29"/>
      <c r="LHZ18" s="29"/>
      <c r="LIA18" s="29"/>
      <c r="LIB18" s="29"/>
      <c r="LIC18" s="29"/>
      <c r="LID18" s="29"/>
      <c r="LIE18" s="29"/>
      <c r="LIF18" s="29"/>
      <c r="LIG18" s="29"/>
      <c r="LIH18" s="29"/>
      <c r="LII18" s="29"/>
      <c r="LIJ18" s="29"/>
      <c r="LIK18" s="29"/>
      <c r="LIL18" s="29"/>
      <c r="LIM18" s="29"/>
      <c r="LIN18" s="29"/>
      <c r="LIO18" s="29"/>
      <c r="LIP18" s="29"/>
      <c r="LIQ18" s="29"/>
      <c r="LIR18" s="29"/>
      <c r="LIS18" s="29"/>
      <c r="LIT18" s="29"/>
      <c r="LIU18" s="29"/>
      <c r="LIV18" s="29"/>
      <c r="LIW18" s="29"/>
      <c r="LIX18" s="29"/>
      <c r="LIY18" s="29"/>
      <c r="LIZ18" s="29"/>
      <c r="LJA18" s="29"/>
      <c r="LJB18" s="29"/>
      <c r="LJC18" s="29"/>
      <c r="LJD18" s="29"/>
      <c r="LJE18" s="29"/>
      <c r="LJF18" s="29"/>
      <c r="LJG18" s="29"/>
      <c r="LJH18" s="29"/>
      <c r="LJI18" s="29"/>
      <c r="LJJ18" s="29"/>
      <c r="LJK18" s="29"/>
      <c r="LJL18" s="29"/>
      <c r="LJM18" s="29"/>
      <c r="LJN18" s="29"/>
      <c r="LJO18" s="29"/>
      <c r="LJP18" s="29"/>
      <c r="LJQ18" s="29"/>
      <c r="LJR18" s="29"/>
      <c r="LJS18" s="29"/>
      <c r="LJT18" s="29"/>
      <c r="LJU18" s="29"/>
      <c r="LJV18" s="29"/>
      <c r="LJW18" s="29"/>
      <c r="LJX18" s="29"/>
      <c r="LJY18" s="29"/>
      <c r="LJZ18" s="29"/>
      <c r="LKA18" s="29"/>
      <c r="LKB18" s="29"/>
      <c r="LKC18" s="29"/>
      <c r="LKD18" s="29"/>
      <c r="LKE18" s="29"/>
      <c r="LKF18" s="29"/>
      <c r="LKG18" s="29"/>
      <c r="LKH18" s="29"/>
      <c r="LKI18" s="29"/>
      <c r="LKJ18" s="29"/>
      <c r="LKK18" s="29"/>
      <c r="LKL18" s="29"/>
      <c r="LKM18" s="29"/>
      <c r="LKN18" s="29"/>
      <c r="LKO18" s="29"/>
      <c r="LKP18" s="29"/>
      <c r="LKQ18" s="29"/>
      <c r="LKR18" s="29"/>
      <c r="LKS18" s="29"/>
      <c r="LKT18" s="29"/>
      <c r="LKU18" s="29"/>
      <c r="LKV18" s="29"/>
      <c r="LKW18" s="29"/>
      <c r="LKX18" s="29"/>
      <c r="LKY18" s="29"/>
      <c r="LKZ18" s="29"/>
      <c r="LLA18" s="29"/>
      <c r="LLB18" s="29"/>
      <c r="LLC18" s="29"/>
      <c r="LLD18" s="29"/>
      <c r="LLE18" s="29"/>
      <c r="LLF18" s="29"/>
      <c r="LLG18" s="29"/>
      <c r="LLH18" s="29"/>
      <c r="LLI18" s="29"/>
      <c r="LLJ18" s="29"/>
      <c r="LLK18" s="29"/>
      <c r="LLL18" s="29"/>
      <c r="LLM18" s="29"/>
      <c r="LLN18" s="29"/>
      <c r="LLO18" s="29"/>
      <c r="LLP18" s="29"/>
      <c r="LLQ18" s="29"/>
      <c r="LLR18" s="29"/>
      <c r="LLS18" s="29"/>
      <c r="LLT18" s="29"/>
      <c r="LLU18" s="29"/>
      <c r="LLV18" s="29"/>
      <c r="LLW18" s="29"/>
      <c r="LLX18" s="29"/>
      <c r="LLY18" s="29"/>
      <c r="LLZ18" s="29"/>
      <c r="LMA18" s="29"/>
      <c r="LMB18" s="29"/>
      <c r="LMC18" s="29"/>
      <c r="LMD18" s="29"/>
      <c r="LME18" s="29"/>
      <c r="LMF18" s="29"/>
      <c r="LMG18" s="29"/>
      <c r="LMH18" s="29"/>
      <c r="LMI18" s="29"/>
      <c r="LMJ18" s="29"/>
      <c r="LMK18" s="29"/>
      <c r="LML18" s="29"/>
      <c r="LMM18" s="29"/>
      <c r="LMN18" s="29"/>
      <c r="LMO18" s="29"/>
      <c r="LMP18" s="29"/>
      <c r="LMQ18" s="29"/>
      <c r="LMR18" s="29"/>
      <c r="LMS18" s="29"/>
      <c r="LMT18" s="29"/>
      <c r="LMU18" s="29"/>
      <c r="LMV18" s="29"/>
      <c r="LMW18" s="29"/>
      <c r="LMX18" s="29"/>
      <c r="LMY18" s="29"/>
      <c r="LMZ18" s="29"/>
      <c r="LNA18" s="29"/>
      <c r="LNB18" s="29"/>
      <c r="LNC18" s="29"/>
      <c r="LND18" s="29"/>
      <c r="LNE18" s="29"/>
      <c r="LNF18" s="29"/>
      <c r="LNG18" s="29"/>
      <c r="LNH18" s="29"/>
      <c r="LNI18" s="29"/>
      <c r="LNJ18" s="29"/>
      <c r="LNK18" s="29"/>
      <c r="LNL18" s="29"/>
      <c r="LNM18" s="29"/>
      <c r="LNN18" s="29"/>
      <c r="LNO18" s="29"/>
      <c r="LNP18" s="29"/>
      <c r="LNQ18" s="29"/>
      <c r="LNR18" s="29"/>
      <c r="LNS18" s="29"/>
      <c r="LNT18" s="29"/>
      <c r="LNU18" s="29"/>
      <c r="LNV18" s="29"/>
      <c r="LNW18" s="29"/>
      <c r="LNX18" s="29"/>
      <c r="LNY18" s="29"/>
      <c r="LNZ18" s="29"/>
      <c r="LOA18" s="29"/>
      <c r="LOB18" s="29"/>
      <c r="LOC18" s="29"/>
      <c r="LOD18" s="29"/>
      <c r="LOE18" s="29"/>
      <c r="LOF18" s="29"/>
      <c r="LOG18" s="29"/>
      <c r="LOH18" s="29"/>
      <c r="LOI18" s="29"/>
      <c r="LOJ18" s="29"/>
      <c r="LOK18" s="29"/>
      <c r="LOL18" s="29"/>
      <c r="LOM18" s="29"/>
      <c r="LON18" s="29"/>
      <c r="LOO18" s="29"/>
      <c r="LOP18" s="29"/>
      <c r="LOQ18" s="29"/>
      <c r="LOR18" s="29"/>
      <c r="LOS18" s="29"/>
      <c r="LOT18" s="29"/>
      <c r="LOU18" s="29"/>
      <c r="LOV18" s="29"/>
      <c r="LOW18" s="29"/>
      <c r="LOX18" s="29"/>
      <c r="LOY18" s="29"/>
      <c r="LOZ18" s="29"/>
      <c r="LPA18" s="29"/>
      <c r="LPB18" s="29"/>
      <c r="LPC18" s="29"/>
      <c r="LPD18" s="29"/>
      <c r="LPE18" s="29"/>
      <c r="LPF18" s="29"/>
      <c r="LPG18" s="29"/>
      <c r="LPH18" s="29"/>
      <c r="LPI18" s="29"/>
      <c r="LPJ18" s="29"/>
      <c r="LPK18" s="29"/>
      <c r="LPL18" s="29"/>
      <c r="LPM18" s="29"/>
      <c r="LPN18" s="29"/>
      <c r="LPO18" s="29"/>
      <c r="LPP18" s="29"/>
      <c r="LPQ18" s="29"/>
      <c r="LPR18" s="29"/>
      <c r="LPS18" s="29"/>
      <c r="LPT18" s="29"/>
      <c r="LPU18" s="29"/>
      <c r="LPV18" s="29"/>
      <c r="LPW18" s="29"/>
      <c r="LPX18" s="29"/>
      <c r="LPY18" s="29"/>
      <c r="LPZ18" s="29"/>
      <c r="LQA18" s="29"/>
      <c r="LQB18" s="29"/>
      <c r="LQC18" s="29"/>
      <c r="LQD18" s="29"/>
      <c r="LQE18" s="29"/>
      <c r="LQF18" s="29"/>
      <c r="LQG18" s="29"/>
      <c r="LQH18" s="29"/>
      <c r="LQI18" s="29"/>
      <c r="LQJ18" s="29"/>
      <c r="LQK18" s="29"/>
      <c r="LQL18" s="29"/>
      <c r="LQM18" s="29"/>
      <c r="LQN18" s="29"/>
      <c r="LQO18" s="29"/>
      <c r="LQP18" s="29"/>
      <c r="LQQ18" s="29"/>
      <c r="LQR18" s="29"/>
      <c r="LQS18" s="29"/>
      <c r="LQT18" s="29"/>
      <c r="LQU18" s="29"/>
      <c r="LQV18" s="29"/>
      <c r="LQW18" s="29"/>
      <c r="LQX18" s="29"/>
      <c r="LQY18" s="29"/>
      <c r="LQZ18" s="29"/>
      <c r="LRA18" s="29"/>
      <c r="LRB18" s="29"/>
      <c r="LRC18" s="29"/>
      <c r="LRD18" s="29"/>
      <c r="LRE18" s="29"/>
      <c r="LRF18" s="29"/>
      <c r="LRG18" s="29"/>
      <c r="LRH18" s="29"/>
      <c r="LRI18" s="29"/>
      <c r="LRJ18" s="29"/>
      <c r="LRK18" s="29"/>
      <c r="LRL18" s="29"/>
      <c r="LRM18" s="29"/>
      <c r="LRN18" s="29"/>
      <c r="LRO18" s="29"/>
      <c r="LRP18" s="29"/>
      <c r="LRQ18" s="29"/>
      <c r="LRR18" s="29"/>
      <c r="LRS18" s="29"/>
      <c r="LRT18" s="29"/>
      <c r="LRU18" s="29"/>
      <c r="LRV18" s="29"/>
      <c r="LRW18" s="29"/>
      <c r="LRX18" s="29"/>
      <c r="LRY18" s="29"/>
      <c r="LRZ18" s="29"/>
      <c r="LSA18" s="29"/>
      <c r="LSB18" s="29"/>
      <c r="LSC18" s="29"/>
      <c r="LSD18" s="29"/>
      <c r="LSE18" s="29"/>
      <c r="LSF18" s="29"/>
      <c r="LSG18" s="29"/>
      <c r="LSH18" s="29"/>
      <c r="LSI18" s="29"/>
      <c r="LSJ18" s="29"/>
      <c r="LSK18" s="29"/>
      <c r="LSL18" s="29"/>
      <c r="LSM18" s="29"/>
      <c r="LSN18" s="29"/>
      <c r="LSO18" s="29"/>
      <c r="LSP18" s="29"/>
      <c r="LSQ18" s="29"/>
      <c r="LSR18" s="29"/>
      <c r="LSS18" s="29"/>
      <c r="LST18" s="29"/>
      <c r="LSU18" s="29"/>
      <c r="LSV18" s="29"/>
      <c r="LSW18" s="29"/>
      <c r="LSX18" s="29"/>
      <c r="LSY18" s="29"/>
      <c r="LSZ18" s="29"/>
      <c r="LTA18" s="29"/>
      <c r="LTB18" s="29"/>
      <c r="LTC18" s="29"/>
      <c r="LTD18" s="29"/>
      <c r="LTE18" s="29"/>
      <c r="LTF18" s="29"/>
      <c r="LTG18" s="29"/>
      <c r="LTH18" s="29"/>
      <c r="LTI18" s="29"/>
      <c r="LTJ18" s="29"/>
      <c r="LTK18" s="29"/>
      <c r="LTL18" s="29"/>
      <c r="LTM18" s="29"/>
      <c r="LTN18" s="29"/>
      <c r="LTO18" s="29"/>
      <c r="LTP18" s="29"/>
      <c r="LTQ18" s="29"/>
      <c r="LTR18" s="29"/>
      <c r="LTS18" s="29"/>
      <c r="LTT18" s="29"/>
      <c r="LTU18" s="29"/>
      <c r="LTV18" s="29"/>
      <c r="LTW18" s="29"/>
      <c r="LTX18" s="29"/>
      <c r="LTY18" s="29"/>
      <c r="LTZ18" s="29"/>
      <c r="LUA18" s="29"/>
      <c r="LUB18" s="29"/>
      <c r="LUC18" s="29"/>
      <c r="LUD18" s="29"/>
      <c r="LUE18" s="29"/>
      <c r="LUF18" s="29"/>
      <c r="LUG18" s="29"/>
      <c r="LUH18" s="29"/>
      <c r="LUI18" s="29"/>
      <c r="LUJ18" s="29"/>
      <c r="LUK18" s="29"/>
      <c r="LUL18" s="29"/>
      <c r="LUM18" s="29"/>
      <c r="LUN18" s="29"/>
      <c r="LUO18" s="29"/>
      <c r="LUP18" s="29"/>
      <c r="LUQ18" s="29"/>
      <c r="LUR18" s="29"/>
      <c r="LUS18" s="29"/>
      <c r="LUT18" s="29"/>
      <c r="LUU18" s="29"/>
      <c r="LUV18" s="29"/>
      <c r="LUW18" s="29"/>
      <c r="LUX18" s="29"/>
      <c r="LUY18" s="29"/>
      <c r="LUZ18" s="29"/>
      <c r="LVA18" s="29"/>
      <c r="LVB18" s="29"/>
      <c r="LVC18" s="29"/>
      <c r="LVD18" s="29"/>
      <c r="LVE18" s="29"/>
      <c r="LVF18" s="29"/>
      <c r="LVG18" s="29"/>
      <c r="LVH18" s="29"/>
      <c r="LVI18" s="29"/>
      <c r="LVJ18" s="29"/>
      <c r="LVK18" s="29"/>
      <c r="LVL18" s="29"/>
      <c r="LVM18" s="29"/>
      <c r="LVN18" s="29"/>
      <c r="LVO18" s="29"/>
      <c r="LVP18" s="29"/>
      <c r="LVQ18" s="29"/>
      <c r="LVR18" s="29"/>
      <c r="LVS18" s="29"/>
      <c r="LVT18" s="29"/>
      <c r="LVU18" s="29"/>
      <c r="LVV18" s="29"/>
      <c r="LVW18" s="29"/>
      <c r="LVX18" s="29"/>
      <c r="LVY18" s="29"/>
      <c r="LVZ18" s="29"/>
      <c r="LWA18" s="29"/>
      <c r="LWB18" s="29"/>
      <c r="LWC18" s="29"/>
      <c r="LWD18" s="29"/>
      <c r="LWE18" s="29"/>
      <c r="LWF18" s="29"/>
      <c r="LWG18" s="29"/>
      <c r="LWH18" s="29"/>
      <c r="LWI18" s="29"/>
      <c r="LWJ18" s="29"/>
      <c r="LWK18" s="29"/>
      <c r="LWL18" s="29"/>
      <c r="LWM18" s="29"/>
      <c r="LWN18" s="29"/>
      <c r="LWO18" s="29"/>
      <c r="LWP18" s="29"/>
      <c r="LWQ18" s="29"/>
      <c r="LWR18" s="29"/>
      <c r="LWS18" s="29"/>
      <c r="LWT18" s="29"/>
      <c r="LWU18" s="29"/>
      <c r="LWV18" s="29"/>
      <c r="LWW18" s="29"/>
      <c r="LWX18" s="29"/>
      <c r="LWY18" s="29"/>
      <c r="LWZ18" s="29"/>
      <c r="LXA18" s="29"/>
      <c r="LXB18" s="29"/>
      <c r="LXC18" s="29"/>
      <c r="LXD18" s="29"/>
      <c r="LXE18" s="29"/>
      <c r="LXF18" s="29"/>
      <c r="LXG18" s="29"/>
      <c r="LXH18" s="29"/>
      <c r="LXI18" s="29"/>
      <c r="LXJ18" s="29"/>
      <c r="LXK18" s="29"/>
      <c r="LXL18" s="29"/>
      <c r="LXM18" s="29"/>
      <c r="LXN18" s="29"/>
      <c r="LXO18" s="29"/>
      <c r="LXP18" s="29"/>
      <c r="LXQ18" s="29"/>
      <c r="LXR18" s="29"/>
      <c r="LXS18" s="29"/>
      <c r="LXT18" s="29"/>
      <c r="LXU18" s="29"/>
      <c r="LXV18" s="29"/>
      <c r="LXW18" s="29"/>
      <c r="LXX18" s="29"/>
      <c r="LXY18" s="29"/>
      <c r="LXZ18" s="29"/>
      <c r="LYA18" s="29"/>
      <c r="LYB18" s="29"/>
      <c r="LYC18" s="29"/>
      <c r="LYD18" s="29"/>
      <c r="LYE18" s="29"/>
      <c r="LYF18" s="29"/>
      <c r="LYG18" s="29"/>
      <c r="LYH18" s="29"/>
      <c r="LYI18" s="29"/>
      <c r="LYJ18" s="29"/>
      <c r="LYK18" s="29"/>
      <c r="LYL18" s="29"/>
      <c r="LYM18" s="29"/>
      <c r="LYN18" s="29"/>
      <c r="LYO18" s="29"/>
      <c r="LYP18" s="29"/>
      <c r="LYQ18" s="29"/>
      <c r="LYR18" s="29"/>
      <c r="LYS18" s="29"/>
      <c r="LYT18" s="29"/>
      <c r="LYU18" s="29"/>
      <c r="LYV18" s="29"/>
      <c r="LYW18" s="29"/>
      <c r="LYX18" s="29"/>
      <c r="LYY18" s="29"/>
      <c r="LYZ18" s="29"/>
      <c r="LZA18" s="29"/>
      <c r="LZB18" s="29"/>
      <c r="LZC18" s="29"/>
      <c r="LZD18" s="29"/>
      <c r="LZE18" s="29"/>
      <c r="LZF18" s="29"/>
      <c r="LZG18" s="29"/>
      <c r="LZH18" s="29"/>
      <c r="LZI18" s="29"/>
      <c r="LZJ18" s="29"/>
      <c r="LZK18" s="29"/>
      <c r="LZL18" s="29"/>
      <c r="LZM18" s="29"/>
      <c r="LZN18" s="29"/>
      <c r="LZO18" s="29"/>
      <c r="LZP18" s="29"/>
      <c r="LZQ18" s="29"/>
      <c r="LZR18" s="29"/>
      <c r="LZS18" s="29"/>
      <c r="LZT18" s="29"/>
      <c r="LZU18" s="29"/>
      <c r="LZV18" s="29"/>
      <c r="LZW18" s="29"/>
      <c r="LZX18" s="29"/>
      <c r="LZY18" s="29"/>
      <c r="LZZ18" s="29"/>
      <c r="MAA18" s="29"/>
      <c r="MAB18" s="29"/>
      <c r="MAC18" s="29"/>
      <c r="MAD18" s="29"/>
      <c r="MAE18" s="29"/>
      <c r="MAF18" s="29"/>
      <c r="MAG18" s="29"/>
      <c r="MAH18" s="29"/>
      <c r="MAI18" s="29"/>
      <c r="MAJ18" s="29"/>
      <c r="MAK18" s="29"/>
      <c r="MAL18" s="29"/>
      <c r="MAM18" s="29"/>
      <c r="MAN18" s="29"/>
      <c r="MAO18" s="29"/>
      <c r="MAP18" s="29"/>
      <c r="MAQ18" s="29"/>
      <c r="MAR18" s="29"/>
      <c r="MAS18" s="29"/>
      <c r="MAT18" s="29"/>
      <c r="MAU18" s="29"/>
      <c r="MAV18" s="29"/>
      <c r="MAW18" s="29"/>
      <c r="MAX18" s="29"/>
      <c r="MAY18" s="29"/>
      <c r="MAZ18" s="29"/>
      <c r="MBA18" s="29"/>
      <c r="MBB18" s="29"/>
      <c r="MBC18" s="29"/>
      <c r="MBD18" s="29"/>
      <c r="MBE18" s="29"/>
      <c r="MBF18" s="29"/>
      <c r="MBG18" s="29"/>
      <c r="MBH18" s="29"/>
      <c r="MBI18" s="29"/>
      <c r="MBJ18" s="29"/>
      <c r="MBK18" s="29"/>
      <c r="MBL18" s="29"/>
      <c r="MBM18" s="29"/>
      <c r="MBN18" s="29"/>
      <c r="MBO18" s="29"/>
      <c r="MBP18" s="29"/>
      <c r="MBQ18" s="29"/>
      <c r="MBR18" s="29"/>
      <c r="MBS18" s="29"/>
      <c r="MBT18" s="29"/>
      <c r="MBU18" s="29"/>
      <c r="MBV18" s="29"/>
      <c r="MBW18" s="29"/>
      <c r="MBX18" s="29"/>
      <c r="MBY18" s="29"/>
      <c r="MBZ18" s="29"/>
      <c r="MCA18" s="29"/>
      <c r="MCB18" s="29"/>
      <c r="MCC18" s="29"/>
      <c r="MCD18" s="29"/>
      <c r="MCE18" s="29"/>
      <c r="MCF18" s="29"/>
      <c r="MCG18" s="29"/>
      <c r="MCH18" s="29"/>
      <c r="MCI18" s="29"/>
      <c r="MCJ18" s="29"/>
      <c r="MCK18" s="29"/>
      <c r="MCL18" s="29"/>
      <c r="MCM18" s="29"/>
      <c r="MCN18" s="29"/>
      <c r="MCO18" s="29"/>
      <c r="MCP18" s="29"/>
      <c r="MCQ18" s="29"/>
      <c r="MCR18" s="29"/>
      <c r="MCS18" s="29"/>
      <c r="MCT18" s="29"/>
      <c r="MCU18" s="29"/>
      <c r="MCV18" s="29"/>
      <c r="MCW18" s="29"/>
      <c r="MCX18" s="29"/>
      <c r="MCY18" s="29"/>
      <c r="MCZ18" s="29"/>
      <c r="MDA18" s="29"/>
      <c r="MDB18" s="29"/>
      <c r="MDC18" s="29"/>
      <c r="MDD18" s="29"/>
      <c r="MDE18" s="29"/>
      <c r="MDF18" s="29"/>
      <c r="MDG18" s="29"/>
      <c r="MDH18" s="29"/>
      <c r="MDI18" s="29"/>
      <c r="MDJ18" s="29"/>
      <c r="MDK18" s="29"/>
      <c r="MDL18" s="29"/>
      <c r="MDM18" s="29"/>
      <c r="MDN18" s="29"/>
      <c r="MDO18" s="29"/>
      <c r="MDP18" s="29"/>
      <c r="MDQ18" s="29"/>
      <c r="MDR18" s="29"/>
      <c r="MDS18" s="29"/>
      <c r="MDT18" s="29"/>
      <c r="MDU18" s="29"/>
      <c r="MDV18" s="29"/>
      <c r="MDW18" s="29"/>
      <c r="MDX18" s="29"/>
      <c r="MDY18" s="29"/>
      <c r="MDZ18" s="29"/>
      <c r="MEA18" s="29"/>
      <c r="MEB18" s="29"/>
      <c r="MEC18" s="29"/>
      <c r="MED18" s="29"/>
      <c r="MEE18" s="29"/>
      <c r="MEF18" s="29"/>
      <c r="MEG18" s="29"/>
      <c r="MEH18" s="29"/>
      <c r="MEI18" s="29"/>
      <c r="MEJ18" s="29"/>
      <c r="MEK18" s="29"/>
      <c r="MEL18" s="29"/>
      <c r="MEM18" s="29"/>
      <c r="MEN18" s="29"/>
      <c r="MEO18" s="29"/>
      <c r="MEP18" s="29"/>
      <c r="MEQ18" s="29"/>
      <c r="MER18" s="29"/>
      <c r="MES18" s="29"/>
      <c r="MET18" s="29"/>
      <c r="MEU18" s="29"/>
      <c r="MEV18" s="29"/>
      <c r="MEW18" s="29"/>
      <c r="MEX18" s="29"/>
      <c r="MEY18" s="29"/>
      <c r="MEZ18" s="29"/>
      <c r="MFA18" s="29"/>
      <c r="MFB18" s="29"/>
      <c r="MFC18" s="29"/>
      <c r="MFD18" s="29"/>
      <c r="MFE18" s="29"/>
      <c r="MFF18" s="29"/>
      <c r="MFG18" s="29"/>
      <c r="MFH18" s="29"/>
      <c r="MFI18" s="29"/>
      <c r="MFJ18" s="29"/>
      <c r="MFK18" s="29"/>
      <c r="MFL18" s="29"/>
      <c r="MFM18" s="29"/>
      <c r="MFN18" s="29"/>
      <c r="MFO18" s="29"/>
      <c r="MFP18" s="29"/>
      <c r="MFQ18" s="29"/>
      <c r="MFR18" s="29"/>
      <c r="MFS18" s="29"/>
      <c r="MFT18" s="29"/>
      <c r="MFU18" s="29"/>
      <c r="MFV18" s="29"/>
      <c r="MFW18" s="29"/>
      <c r="MFX18" s="29"/>
      <c r="MFY18" s="29"/>
      <c r="MFZ18" s="29"/>
      <c r="MGA18" s="29"/>
      <c r="MGB18" s="29"/>
      <c r="MGC18" s="29"/>
      <c r="MGD18" s="29"/>
      <c r="MGE18" s="29"/>
      <c r="MGF18" s="29"/>
      <c r="MGG18" s="29"/>
      <c r="MGH18" s="29"/>
      <c r="MGI18" s="29"/>
      <c r="MGJ18" s="29"/>
      <c r="MGK18" s="29"/>
      <c r="MGL18" s="29"/>
      <c r="MGM18" s="29"/>
      <c r="MGN18" s="29"/>
      <c r="MGO18" s="29"/>
      <c r="MGP18" s="29"/>
      <c r="MGQ18" s="29"/>
      <c r="MGR18" s="29"/>
      <c r="MGS18" s="29"/>
      <c r="MGT18" s="29"/>
      <c r="MGU18" s="29"/>
      <c r="MGV18" s="29"/>
      <c r="MGW18" s="29"/>
      <c r="MGX18" s="29"/>
      <c r="MGY18" s="29"/>
      <c r="MGZ18" s="29"/>
      <c r="MHA18" s="29"/>
      <c r="MHB18" s="29"/>
      <c r="MHC18" s="29"/>
      <c r="MHD18" s="29"/>
      <c r="MHE18" s="29"/>
      <c r="MHF18" s="29"/>
      <c r="MHG18" s="29"/>
      <c r="MHH18" s="29"/>
      <c r="MHI18" s="29"/>
      <c r="MHJ18" s="29"/>
      <c r="MHK18" s="29"/>
      <c r="MHL18" s="29"/>
      <c r="MHM18" s="29"/>
      <c r="MHN18" s="29"/>
      <c r="MHO18" s="29"/>
      <c r="MHP18" s="29"/>
      <c r="MHQ18" s="29"/>
      <c r="MHR18" s="29"/>
      <c r="MHS18" s="29"/>
      <c r="MHT18" s="29"/>
      <c r="MHU18" s="29"/>
      <c r="MHV18" s="29"/>
      <c r="MHW18" s="29"/>
      <c r="MHX18" s="29"/>
      <c r="MHY18" s="29"/>
      <c r="MHZ18" s="29"/>
      <c r="MIA18" s="29"/>
      <c r="MIB18" s="29"/>
      <c r="MIC18" s="29"/>
      <c r="MID18" s="29"/>
      <c r="MIE18" s="29"/>
      <c r="MIF18" s="29"/>
      <c r="MIG18" s="29"/>
      <c r="MIH18" s="29"/>
      <c r="MII18" s="29"/>
      <c r="MIJ18" s="29"/>
      <c r="MIK18" s="29"/>
      <c r="MIL18" s="29"/>
      <c r="MIM18" s="29"/>
      <c r="MIN18" s="29"/>
      <c r="MIO18" s="29"/>
      <c r="MIP18" s="29"/>
      <c r="MIQ18" s="29"/>
      <c r="MIR18" s="29"/>
      <c r="MIS18" s="29"/>
      <c r="MIT18" s="29"/>
      <c r="MIU18" s="29"/>
      <c r="MIV18" s="29"/>
      <c r="MIW18" s="29"/>
      <c r="MIX18" s="29"/>
      <c r="MIY18" s="29"/>
      <c r="MIZ18" s="29"/>
      <c r="MJA18" s="29"/>
      <c r="MJB18" s="29"/>
      <c r="MJC18" s="29"/>
      <c r="MJD18" s="29"/>
      <c r="MJE18" s="29"/>
      <c r="MJF18" s="29"/>
      <c r="MJG18" s="29"/>
      <c r="MJH18" s="29"/>
      <c r="MJI18" s="29"/>
      <c r="MJJ18" s="29"/>
      <c r="MJK18" s="29"/>
      <c r="MJL18" s="29"/>
      <c r="MJM18" s="29"/>
      <c r="MJN18" s="29"/>
      <c r="MJO18" s="29"/>
      <c r="MJP18" s="29"/>
      <c r="MJQ18" s="29"/>
      <c r="MJR18" s="29"/>
      <c r="MJS18" s="29"/>
      <c r="MJT18" s="29"/>
      <c r="MJU18" s="29"/>
      <c r="MJV18" s="29"/>
      <c r="MJW18" s="29"/>
      <c r="MJX18" s="29"/>
      <c r="MJY18" s="29"/>
      <c r="MJZ18" s="29"/>
      <c r="MKA18" s="29"/>
      <c r="MKB18" s="29"/>
      <c r="MKC18" s="29"/>
      <c r="MKD18" s="29"/>
      <c r="MKE18" s="29"/>
      <c r="MKF18" s="29"/>
      <c r="MKG18" s="29"/>
      <c r="MKH18" s="29"/>
      <c r="MKI18" s="29"/>
      <c r="MKJ18" s="29"/>
      <c r="MKK18" s="29"/>
      <c r="MKL18" s="29"/>
      <c r="MKM18" s="29"/>
      <c r="MKN18" s="29"/>
      <c r="MKO18" s="29"/>
      <c r="MKP18" s="29"/>
      <c r="MKQ18" s="29"/>
      <c r="MKR18" s="29"/>
      <c r="MKS18" s="29"/>
      <c r="MKT18" s="29"/>
      <c r="MKU18" s="29"/>
      <c r="MKV18" s="29"/>
      <c r="MKW18" s="29"/>
      <c r="MKX18" s="29"/>
      <c r="MKY18" s="29"/>
      <c r="MKZ18" s="29"/>
      <c r="MLA18" s="29"/>
      <c r="MLB18" s="29"/>
      <c r="MLC18" s="29"/>
      <c r="MLD18" s="29"/>
      <c r="MLE18" s="29"/>
      <c r="MLF18" s="29"/>
      <c r="MLG18" s="29"/>
      <c r="MLH18" s="29"/>
      <c r="MLI18" s="29"/>
      <c r="MLJ18" s="29"/>
      <c r="MLK18" s="29"/>
      <c r="MLL18" s="29"/>
      <c r="MLM18" s="29"/>
      <c r="MLN18" s="29"/>
      <c r="MLO18" s="29"/>
      <c r="MLP18" s="29"/>
      <c r="MLQ18" s="29"/>
      <c r="MLR18" s="29"/>
      <c r="MLS18" s="29"/>
      <c r="MLT18" s="29"/>
      <c r="MLU18" s="29"/>
      <c r="MLV18" s="29"/>
      <c r="MLW18" s="29"/>
      <c r="MLX18" s="29"/>
      <c r="MLY18" s="29"/>
      <c r="MLZ18" s="29"/>
      <c r="MMA18" s="29"/>
      <c r="MMB18" s="29"/>
      <c r="MMC18" s="29"/>
      <c r="MMD18" s="29"/>
      <c r="MME18" s="29"/>
      <c r="MMF18" s="29"/>
      <c r="MMG18" s="29"/>
      <c r="MMH18" s="29"/>
      <c r="MMI18" s="29"/>
      <c r="MMJ18" s="29"/>
      <c r="MMK18" s="29"/>
      <c r="MML18" s="29"/>
      <c r="MMM18" s="29"/>
      <c r="MMN18" s="29"/>
      <c r="MMO18" s="29"/>
      <c r="MMP18" s="29"/>
      <c r="MMQ18" s="29"/>
      <c r="MMR18" s="29"/>
      <c r="MMS18" s="29"/>
      <c r="MMT18" s="29"/>
      <c r="MMU18" s="29"/>
      <c r="MMV18" s="29"/>
      <c r="MMW18" s="29"/>
      <c r="MMX18" s="29"/>
      <c r="MMY18" s="29"/>
      <c r="MMZ18" s="29"/>
      <c r="MNA18" s="29"/>
      <c r="MNB18" s="29"/>
      <c r="MNC18" s="29"/>
      <c r="MND18" s="29"/>
      <c r="MNE18" s="29"/>
      <c r="MNF18" s="29"/>
      <c r="MNG18" s="29"/>
      <c r="MNH18" s="29"/>
      <c r="MNI18" s="29"/>
      <c r="MNJ18" s="29"/>
      <c r="MNK18" s="29"/>
      <c r="MNL18" s="29"/>
      <c r="MNM18" s="29"/>
      <c r="MNN18" s="29"/>
      <c r="MNO18" s="29"/>
      <c r="MNP18" s="29"/>
      <c r="MNQ18" s="29"/>
      <c r="MNR18" s="29"/>
      <c r="MNS18" s="29"/>
      <c r="MNT18" s="29"/>
      <c r="MNU18" s="29"/>
      <c r="MNV18" s="29"/>
      <c r="MNW18" s="29"/>
      <c r="MNX18" s="29"/>
      <c r="MNY18" s="29"/>
      <c r="MNZ18" s="29"/>
      <c r="MOA18" s="29"/>
      <c r="MOB18" s="29"/>
      <c r="MOC18" s="29"/>
      <c r="MOD18" s="29"/>
      <c r="MOE18" s="29"/>
      <c r="MOF18" s="29"/>
      <c r="MOG18" s="29"/>
      <c r="MOH18" s="29"/>
      <c r="MOI18" s="29"/>
      <c r="MOJ18" s="29"/>
      <c r="MOK18" s="29"/>
      <c r="MOL18" s="29"/>
      <c r="MOM18" s="29"/>
      <c r="MON18" s="29"/>
      <c r="MOO18" s="29"/>
      <c r="MOP18" s="29"/>
      <c r="MOQ18" s="29"/>
      <c r="MOR18" s="29"/>
      <c r="MOS18" s="29"/>
      <c r="MOT18" s="29"/>
      <c r="MOU18" s="29"/>
      <c r="MOV18" s="29"/>
      <c r="MOW18" s="29"/>
      <c r="MOX18" s="29"/>
      <c r="MOY18" s="29"/>
      <c r="MOZ18" s="29"/>
      <c r="MPA18" s="29"/>
      <c r="MPB18" s="29"/>
      <c r="MPC18" s="29"/>
      <c r="MPD18" s="29"/>
      <c r="MPE18" s="29"/>
      <c r="MPF18" s="29"/>
      <c r="MPG18" s="29"/>
      <c r="MPH18" s="29"/>
      <c r="MPI18" s="29"/>
      <c r="MPJ18" s="29"/>
      <c r="MPK18" s="29"/>
      <c r="MPL18" s="29"/>
      <c r="MPM18" s="29"/>
      <c r="MPN18" s="29"/>
      <c r="MPO18" s="29"/>
      <c r="MPP18" s="29"/>
      <c r="MPQ18" s="29"/>
      <c r="MPR18" s="29"/>
      <c r="MPS18" s="29"/>
      <c r="MPT18" s="29"/>
      <c r="MPU18" s="29"/>
      <c r="MPV18" s="29"/>
      <c r="MPW18" s="29"/>
      <c r="MPX18" s="29"/>
      <c r="MPY18" s="29"/>
      <c r="MPZ18" s="29"/>
      <c r="MQA18" s="29"/>
      <c r="MQB18" s="29"/>
      <c r="MQC18" s="29"/>
      <c r="MQD18" s="29"/>
      <c r="MQE18" s="29"/>
      <c r="MQF18" s="29"/>
      <c r="MQG18" s="29"/>
      <c r="MQH18" s="29"/>
      <c r="MQI18" s="29"/>
      <c r="MQJ18" s="29"/>
      <c r="MQK18" s="29"/>
      <c r="MQL18" s="29"/>
      <c r="MQM18" s="29"/>
      <c r="MQN18" s="29"/>
      <c r="MQO18" s="29"/>
      <c r="MQP18" s="29"/>
      <c r="MQQ18" s="29"/>
      <c r="MQR18" s="29"/>
      <c r="MQS18" s="29"/>
      <c r="MQT18" s="29"/>
      <c r="MQU18" s="29"/>
      <c r="MQV18" s="29"/>
      <c r="MQW18" s="29"/>
      <c r="MQX18" s="29"/>
      <c r="MQY18" s="29"/>
      <c r="MQZ18" s="29"/>
      <c r="MRA18" s="29"/>
      <c r="MRB18" s="29"/>
      <c r="MRC18" s="29"/>
      <c r="MRD18" s="29"/>
      <c r="MRE18" s="29"/>
      <c r="MRF18" s="29"/>
      <c r="MRG18" s="29"/>
      <c r="MRH18" s="29"/>
      <c r="MRI18" s="29"/>
      <c r="MRJ18" s="29"/>
      <c r="MRK18" s="29"/>
      <c r="MRL18" s="29"/>
      <c r="MRM18" s="29"/>
      <c r="MRN18" s="29"/>
      <c r="MRO18" s="29"/>
      <c r="MRP18" s="29"/>
      <c r="MRQ18" s="29"/>
      <c r="MRR18" s="29"/>
      <c r="MRS18" s="29"/>
      <c r="MRT18" s="29"/>
      <c r="MRU18" s="29"/>
      <c r="MRV18" s="29"/>
      <c r="MRW18" s="29"/>
      <c r="MRX18" s="29"/>
      <c r="MRY18" s="29"/>
      <c r="MRZ18" s="29"/>
      <c r="MSA18" s="29"/>
      <c r="MSB18" s="29"/>
      <c r="MSC18" s="29"/>
      <c r="MSD18" s="29"/>
      <c r="MSE18" s="29"/>
      <c r="MSF18" s="29"/>
      <c r="MSG18" s="29"/>
      <c r="MSH18" s="29"/>
      <c r="MSI18" s="29"/>
      <c r="MSJ18" s="29"/>
      <c r="MSK18" s="29"/>
      <c r="MSL18" s="29"/>
      <c r="MSM18" s="29"/>
      <c r="MSN18" s="29"/>
      <c r="MSO18" s="29"/>
      <c r="MSP18" s="29"/>
      <c r="MSQ18" s="29"/>
      <c r="MSR18" s="29"/>
      <c r="MSS18" s="29"/>
      <c r="MST18" s="29"/>
      <c r="MSU18" s="29"/>
      <c r="MSV18" s="29"/>
      <c r="MSW18" s="29"/>
      <c r="MSX18" s="29"/>
      <c r="MSY18" s="29"/>
      <c r="MSZ18" s="29"/>
      <c r="MTA18" s="29"/>
      <c r="MTB18" s="29"/>
      <c r="MTC18" s="29"/>
      <c r="MTD18" s="29"/>
      <c r="MTE18" s="29"/>
      <c r="MTF18" s="29"/>
      <c r="MTG18" s="29"/>
      <c r="MTH18" s="29"/>
      <c r="MTI18" s="29"/>
      <c r="MTJ18" s="29"/>
      <c r="MTK18" s="29"/>
      <c r="MTL18" s="29"/>
      <c r="MTM18" s="29"/>
      <c r="MTN18" s="29"/>
      <c r="MTO18" s="29"/>
      <c r="MTP18" s="29"/>
      <c r="MTQ18" s="29"/>
      <c r="MTR18" s="29"/>
      <c r="MTS18" s="29"/>
      <c r="MTT18" s="29"/>
      <c r="MTU18" s="29"/>
      <c r="MTV18" s="29"/>
      <c r="MTW18" s="29"/>
      <c r="MTX18" s="29"/>
      <c r="MTY18" s="29"/>
      <c r="MTZ18" s="29"/>
      <c r="MUA18" s="29"/>
      <c r="MUB18" s="29"/>
      <c r="MUC18" s="29"/>
      <c r="MUD18" s="29"/>
      <c r="MUE18" s="29"/>
      <c r="MUF18" s="29"/>
      <c r="MUG18" s="29"/>
      <c r="MUH18" s="29"/>
      <c r="MUI18" s="29"/>
      <c r="MUJ18" s="29"/>
      <c r="MUK18" s="29"/>
      <c r="MUL18" s="29"/>
      <c r="MUM18" s="29"/>
      <c r="MUN18" s="29"/>
      <c r="MUO18" s="29"/>
      <c r="MUP18" s="29"/>
      <c r="MUQ18" s="29"/>
      <c r="MUR18" s="29"/>
      <c r="MUS18" s="29"/>
      <c r="MUT18" s="29"/>
      <c r="MUU18" s="29"/>
      <c r="MUV18" s="29"/>
      <c r="MUW18" s="29"/>
      <c r="MUX18" s="29"/>
      <c r="MUY18" s="29"/>
      <c r="MUZ18" s="29"/>
      <c r="MVA18" s="29"/>
      <c r="MVB18" s="29"/>
      <c r="MVC18" s="29"/>
      <c r="MVD18" s="29"/>
      <c r="MVE18" s="29"/>
      <c r="MVF18" s="29"/>
      <c r="MVG18" s="29"/>
      <c r="MVH18" s="29"/>
      <c r="MVI18" s="29"/>
      <c r="MVJ18" s="29"/>
      <c r="MVK18" s="29"/>
      <c r="MVL18" s="29"/>
      <c r="MVM18" s="29"/>
      <c r="MVN18" s="29"/>
      <c r="MVO18" s="29"/>
      <c r="MVP18" s="29"/>
      <c r="MVQ18" s="29"/>
      <c r="MVR18" s="29"/>
      <c r="MVS18" s="29"/>
      <c r="MVT18" s="29"/>
      <c r="MVU18" s="29"/>
      <c r="MVV18" s="29"/>
      <c r="MVW18" s="29"/>
      <c r="MVX18" s="29"/>
      <c r="MVY18" s="29"/>
      <c r="MVZ18" s="29"/>
      <c r="MWA18" s="29"/>
      <c r="MWB18" s="29"/>
      <c r="MWC18" s="29"/>
      <c r="MWD18" s="29"/>
      <c r="MWE18" s="29"/>
      <c r="MWF18" s="29"/>
      <c r="MWG18" s="29"/>
      <c r="MWH18" s="29"/>
      <c r="MWI18" s="29"/>
      <c r="MWJ18" s="29"/>
      <c r="MWK18" s="29"/>
      <c r="MWL18" s="29"/>
      <c r="MWM18" s="29"/>
      <c r="MWN18" s="29"/>
      <c r="MWO18" s="29"/>
      <c r="MWP18" s="29"/>
      <c r="MWQ18" s="29"/>
      <c r="MWR18" s="29"/>
      <c r="MWS18" s="29"/>
      <c r="MWT18" s="29"/>
      <c r="MWU18" s="29"/>
      <c r="MWV18" s="29"/>
      <c r="MWW18" s="29"/>
      <c r="MWX18" s="29"/>
      <c r="MWY18" s="29"/>
      <c r="MWZ18" s="29"/>
      <c r="MXA18" s="29"/>
      <c r="MXB18" s="29"/>
      <c r="MXC18" s="29"/>
      <c r="MXD18" s="29"/>
      <c r="MXE18" s="29"/>
      <c r="MXF18" s="29"/>
      <c r="MXG18" s="29"/>
      <c r="MXH18" s="29"/>
      <c r="MXI18" s="29"/>
      <c r="MXJ18" s="29"/>
      <c r="MXK18" s="29"/>
      <c r="MXL18" s="29"/>
      <c r="MXM18" s="29"/>
      <c r="MXN18" s="29"/>
      <c r="MXO18" s="29"/>
      <c r="MXP18" s="29"/>
      <c r="MXQ18" s="29"/>
      <c r="MXR18" s="29"/>
      <c r="MXS18" s="29"/>
      <c r="MXT18" s="29"/>
      <c r="MXU18" s="29"/>
      <c r="MXV18" s="29"/>
      <c r="MXW18" s="29"/>
      <c r="MXX18" s="29"/>
      <c r="MXY18" s="29"/>
      <c r="MXZ18" s="29"/>
      <c r="MYA18" s="29"/>
      <c r="MYB18" s="29"/>
      <c r="MYC18" s="29"/>
      <c r="MYD18" s="29"/>
      <c r="MYE18" s="29"/>
      <c r="MYF18" s="29"/>
      <c r="MYG18" s="29"/>
      <c r="MYH18" s="29"/>
      <c r="MYI18" s="29"/>
      <c r="MYJ18" s="29"/>
      <c r="MYK18" s="29"/>
      <c r="MYL18" s="29"/>
      <c r="MYM18" s="29"/>
      <c r="MYN18" s="29"/>
      <c r="MYO18" s="29"/>
      <c r="MYP18" s="29"/>
      <c r="MYQ18" s="29"/>
      <c r="MYR18" s="29"/>
      <c r="MYS18" s="29"/>
      <c r="MYT18" s="29"/>
      <c r="MYU18" s="29"/>
      <c r="MYV18" s="29"/>
      <c r="MYW18" s="29"/>
      <c r="MYX18" s="29"/>
      <c r="MYY18" s="29"/>
      <c r="MYZ18" s="29"/>
      <c r="MZA18" s="29"/>
      <c r="MZB18" s="29"/>
      <c r="MZC18" s="29"/>
      <c r="MZD18" s="29"/>
      <c r="MZE18" s="29"/>
      <c r="MZF18" s="29"/>
      <c r="MZG18" s="29"/>
      <c r="MZH18" s="29"/>
      <c r="MZI18" s="29"/>
      <c r="MZJ18" s="29"/>
      <c r="MZK18" s="29"/>
      <c r="MZL18" s="29"/>
      <c r="MZM18" s="29"/>
      <c r="MZN18" s="29"/>
      <c r="MZO18" s="29"/>
      <c r="MZP18" s="29"/>
      <c r="MZQ18" s="29"/>
      <c r="MZR18" s="29"/>
      <c r="MZS18" s="29"/>
      <c r="MZT18" s="29"/>
      <c r="MZU18" s="29"/>
      <c r="MZV18" s="29"/>
      <c r="MZW18" s="29"/>
      <c r="MZX18" s="29"/>
      <c r="MZY18" s="29"/>
      <c r="MZZ18" s="29"/>
      <c r="NAA18" s="29"/>
      <c r="NAB18" s="29"/>
      <c r="NAC18" s="29"/>
      <c r="NAD18" s="29"/>
      <c r="NAE18" s="29"/>
      <c r="NAF18" s="29"/>
      <c r="NAG18" s="29"/>
      <c r="NAH18" s="29"/>
      <c r="NAI18" s="29"/>
      <c r="NAJ18" s="29"/>
      <c r="NAK18" s="29"/>
      <c r="NAL18" s="29"/>
      <c r="NAM18" s="29"/>
      <c r="NAN18" s="29"/>
      <c r="NAO18" s="29"/>
      <c r="NAP18" s="29"/>
      <c r="NAQ18" s="29"/>
      <c r="NAR18" s="29"/>
      <c r="NAS18" s="29"/>
      <c r="NAT18" s="29"/>
      <c r="NAU18" s="29"/>
      <c r="NAV18" s="29"/>
      <c r="NAW18" s="29"/>
      <c r="NAX18" s="29"/>
      <c r="NAY18" s="29"/>
      <c r="NAZ18" s="29"/>
      <c r="NBA18" s="29"/>
      <c r="NBB18" s="29"/>
      <c r="NBC18" s="29"/>
      <c r="NBD18" s="29"/>
      <c r="NBE18" s="29"/>
      <c r="NBF18" s="29"/>
      <c r="NBG18" s="29"/>
      <c r="NBH18" s="29"/>
      <c r="NBI18" s="29"/>
      <c r="NBJ18" s="29"/>
      <c r="NBK18" s="29"/>
      <c r="NBL18" s="29"/>
      <c r="NBM18" s="29"/>
      <c r="NBN18" s="29"/>
      <c r="NBO18" s="29"/>
      <c r="NBP18" s="29"/>
      <c r="NBQ18" s="29"/>
      <c r="NBR18" s="29"/>
      <c r="NBS18" s="29"/>
      <c r="NBT18" s="29"/>
      <c r="NBU18" s="29"/>
      <c r="NBV18" s="29"/>
      <c r="NBW18" s="29"/>
      <c r="NBX18" s="29"/>
      <c r="NBY18" s="29"/>
      <c r="NBZ18" s="29"/>
      <c r="NCA18" s="29"/>
      <c r="NCB18" s="29"/>
      <c r="NCC18" s="29"/>
      <c r="NCD18" s="29"/>
      <c r="NCE18" s="29"/>
      <c r="NCF18" s="29"/>
      <c r="NCG18" s="29"/>
      <c r="NCH18" s="29"/>
      <c r="NCI18" s="29"/>
      <c r="NCJ18" s="29"/>
      <c r="NCK18" s="29"/>
      <c r="NCL18" s="29"/>
      <c r="NCM18" s="29"/>
      <c r="NCN18" s="29"/>
      <c r="NCO18" s="29"/>
      <c r="NCP18" s="29"/>
      <c r="NCQ18" s="29"/>
      <c r="NCR18" s="29"/>
      <c r="NCS18" s="29"/>
      <c r="NCT18" s="29"/>
      <c r="NCU18" s="29"/>
      <c r="NCV18" s="29"/>
      <c r="NCW18" s="29"/>
      <c r="NCX18" s="29"/>
      <c r="NCY18" s="29"/>
      <c r="NCZ18" s="29"/>
      <c r="NDA18" s="29"/>
      <c r="NDB18" s="29"/>
      <c r="NDC18" s="29"/>
      <c r="NDD18" s="29"/>
      <c r="NDE18" s="29"/>
      <c r="NDF18" s="29"/>
      <c r="NDG18" s="29"/>
      <c r="NDH18" s="29"/>
      <c r="NDI18" s="29"/>
      <c r="NDJ18" s="29"/>
      <c r="NDK18" s="29"/>
      <c r="NDL18" s="29"/>
      <c r="NDM18" s="29"/>
      <c r="NDN18" s="29"/>
      <c r="NDO18" s="29"/>
      <c r="NDP18" s="29"/>
      <c r="NDQ18" s="29"/>
      <c r="NDR18" s="29"/>
      <c r="NDS18" s="29"/>
      <c r="NDT18" s="29"/>
      <c r="NDU18" s="29"/>
      <c r="NDV18" s="29"/>
      <c r="NDW18" s="29"/>
      <c r="NDX18" s="29"/>
      <c r="NDY18" s="29"/>
      <c r="NDZ18" s="29"/>
      <c r="NEA18" s="29"/>
      <c r="NEB18" s="29"/>
      <c r="NEC18" s="29"/>
      <c r="NED18" s="29"/>
      <c r="NEE18" s="29"/>
      <c r="NEF18" s="29"/>
      <c r="NEG18" s="29"/>
      <c r="NEH18" s="29"/>
      <c r="NEI18" s="29"/>
      <c r="NEJ18" s="29"/>
      <c r="NEK18" s="29"/>
      <c r="NEL18" s="29"/>
      <c r="NEM18" s="29"/>
      <c r="NEN18" s="29"/>
      <c r="NEO18" s="29"/>
      <c r="NEP18" s="29"/>
      <c r="NEQ18" s="29"/>
      <c r="NER18" s="29"/>
      <c r="NES18" s="29"/>
      <c r="NET18" s="29"/>
      <c r="NEU18" s="29"/>
      <c r="NEV18" s="29"/>
      <c r="NEW18" s="29"/>
      <c r="NEX18" s="29"/>
      <c r="NEY18" s="29"/>
      <c r="NEZ18" s="29"/>
      <c r="NFA18" s="29"/>
      <c r="NFB18" s="29"/>
      <c r="NFC18" s="29"/>
      <c r="NFD18" s="29"/>
      <c r="NFE18" s="29"/>
      <c r="NFF18" s="29"/>
      <c r="NFG18" s="29"/>
      <c r="NFH18" s="29"/>
      <c r="NFI18" s="29"/>
      <c r="NFJ18" s="29"/>
      <c r="NFK18" s="29"/>
      <c r="NFL18" s="29"/>
      <c r="NFM18" s="29"/>
      <c r="NFN18" s="29"/>
      <c r="NFO18" s="29"/>
      <c r="NFP18" s="29"/>
      <c r="NFQ18" s="29"/>
      <c r="NFR18" s="29"/>
      <c r="NFS18" s="29"/>
      <c r="NFT18" s="29"/>
      <c r="NFU18" s="29"/>
      <c r="NFV18" s="29"/>
      <c r="NFW18" s="29"/>
      <c r="NFX18" s="29"/>
      <c r="NFY18" s="29"/>
      <c r="NFZ18" s="29"/>
      <c r="NGA18" s="29"/>
      <c r="NGB18" s="29"/>
      <c r="NGC18" s="29"/>
      <c r="NGD18" s="29"/>
      <c r="NGE18" s="29"/>
      <c r="NGF18" s="29"/>
      <c r="NGG18" s="29"/>
      <c r="NGH18" s="29"/>
      <c r="NGI18" s="29"/>
      <c r="NGJ18" s="29"/>
      <c r="NGK18" s="29"/>
      <c r="NGL18" s="29"/>
      <c r="NGM18" s="29"/>
      <c r="NGN18" s="29"/>
      <c r="NGO18" s="29"/>
      <c r="NGP18" s="29"/>
      <c r="NGQ18" s="29"/>
      <c r="NGR18" s="29"/>
      <c r="NGS18" s="29"/>
      <c r="NGT18" s="29"/>
      <c r="NGU18" s="29"/>
      <c r="NGV18" s="29"/>
      <c r="NGW18" s="29"/>
      <c r="NGX18" s="29"/>
      <c r="NGY18" s="29"/>
      <c r="NGZ18" s="29"/>
      <c r="NHA18" s="29"/>
      <c r="NHB18" s="29"/>
      <c r="NHC18" s="29"/>
      <c r="NHD18" s="29"/>
      <c r="NHE18" s="29"/>
      <c r="NHF18" s="29"/>
      <c r="NHG18" s="29"/>
      <c r="NHH18" s="29"/>
      <c r="NHI18" s="29"/>
      <c r="NHJ18" s="29"/>
      <c r="NHK18" s="29"/>
      <c r="NHL18" s="29"/>
      <c r="NHM18" s="29"/>
      <c r="NHN18" s="29"/>
      <c r="NHO18" s="29"/>
      <c r="NHP18" s="29"/>
      <c r="NHQ18" s="29"/>
      <c r="NHR18" s="29"/>
      <c r="NHS18" s="29"/>
      <c r="NHT18" s="29"/>
      <c r="NHU18" s="29"/>
      <c r="NHV18" s="29"/>
      <c r="NHW18" s="29"/>
      <c r="NHX18" s="29"/>
      <c r="NHY18" s="29"/>
      <c r="NHZ18" s="29"/>
      <c r="NIA18" s="29"/>
      <c r="NIB18" s="29"/>
      <c r="NIC18" s="29"/>
      <c r="NID18" s="29"/>
      <c r="NIE18" s="29"/>
      <c r="NIF18" s="29"/>
      <c r="NIG18" s="29"/>
      <c r="NIH18" s="29"/>
      <c r="NII18" s="29"/>
      <c r="NIJ18" s="29"/>
      <c r="NIK18" s="29"/>
      <c r="NIL18" s="29"/>
      <c r="NIM18" s="29"/>
      <c r="NIN18" s="29"/>
      <c r="NIO18" s="29"/>
      <c r="NIP18" s="29"/>
      <c r="NIQ18" s="29"/>
      <c r="NIR18" s="29"/>
      <c r="NIS18" s="29"/>
      <c r="NIT18" s="29"/>
      <c r="NIU18" s="29"/>
      <c r="NIV18" s="29"/>
      <c r="NIW18" s="29"/>
      <c r="NIX18" s="29"/>
      <c r="NIY18" s="29"/>
      <c r="NIZ18" s="29"/>
      <c r="NJA18" s="29"/>
      <c r="NJB18" s="29"/>
      <c r="NJC18" s="29"/>
      <c r="NJD18" s="29"/>
      <c r="NJE18" s="29"/>
      <c r="NJF18" s="29"/>
      <c r="NJG18" s="29"/>
      <c r="NJH18" s="29"/>
      <c r="NJI18" s="29"/>
      <c r="NJJ18" s="29"/>
      <c r="NJK18" s="29"/>
      <c r="NJL18" s="29"/>
      <c r="NJM18" s="29"/>
      <c r="NJN18" s="29"/>
      <c r="NJO18" s="29"/>
      <c r="NJP18" s="29"/>
      <c r="NJQ18" s="29"/>
      <c r="NJR18" s="29"/>
      <c r="NJS18" s="29"/>
      <c r="NJT18" s="29"/>
      <c r="NJU18" s="29"/>
      <c r="NJV18" s="29"/>
      <c r="NJW18" s="29"/>
      <c r="NJX18" s="29"/>
      <c r="NJY18" s="29"/>
      <c r="NJZ18" s="29"/>
      <c r="NKA18" s="29"/>
      <c r="NKB18" s="29"/>
      <c r="NKC18" s="29"/>
      <c r="NKD18" s="29"/>
      <c r="NKE18" s="29"/>
      <c r="NKF18" s="29"/>
      <c r="NKG18" s="29"/>
      <c r="NKH18" s="29"/>
      <c r="NKI18" s="29"/>
      <c r="NKJ18" s="29"/>
      <c r="NKK18" s="29"/>
      <c r="NKL18" s="29"/>
      <c r="NKM18" s="29"/>
      <c r="NKN18" s="29"/>
      <c r="NKO18" s="29"/>
      <c r="NKP18" s="29"/>
      <c r="NKQ18" s="29"/>
      <c r="NKR18" s="29"/>
      <c r="NKS18" s="29"/>
      <c r="NKT18" s="29"/>
      <c r="NKU18" s="29"/>
      <c r="NKV18" s="29"/>
      <c r="NKW18" s="29"/>
      <c r="NKX18" s="29"/>
      <c r="NKY18" s="29"/>
      <c r="NKZ18" s="29"/>
      <c r="NLA18" s="29"/>
      <c r="NLB18" s="29"/>
      <c r="NLC18" s="29"/>
      <c r="NLD18" s="29"/>
      <c r="NLE18" s="29"/>
      <c r="NLF18" s="29"/>
      <c r="NLG18" s="29"/>
      <c r="NLH18" s="29"/>
      <c r="NLI18" s="29"/>
      <c r="NLJ18" s="29"/>
      <c r="NLK18" s="29"/>
      <c r="NLL18" s="29"/>
      <c r="NLM18" s="29"/>
      <c r="NLN18" s="29"/>
      <c r="NLO18" s="29"/>
      <c r="NLP18" s="29"/>
      <c r="NLQ18" s="29"/>
      <c r="NLR18" s="29"/>
      <c r="NLS18" s="29"/>
      <c r="NLT18" s="29"/>
      <c r="NLU18" s="29"/>
      <c r="NLV18" s="29"/>
      <c r="NLW18" s="29"/>
      <c r="NLX18" s="29"/>
      <c r="NLY18" s="29"/>
      <c r="NLZ18" s="29"/>
      <c r="NMA18" s="29"/>
      <c r="NMB18" s="29"/>
      <c r="NMC18" s="29"/>
      <c r="NMD18" s="29"/>
      <c r="NME18" s="29"/>
      <c r="NMF18" s="29"/>
      <c r="NMG18" s="29"/>
      <c r="NMH18" s="29"/>
      <c r="NMI18" s="29"/>
      <c r="NMJ18" s="29"/>
      <c r="NMK18" s="29"/>
      <c r="NML18" s="29"/>
      <c r="NMM18" s="29"/>
      <c r="NMN18" s="29"/>
      <c r="NMO18" s="29"/>
      <c r="NMP18" s="29"/>
      <c r="NMQ18" s="29"/>
      <c r="NMR18" s="29"/>
      <c r="NMS18" s="29"/>
      <c r="NMT18" s="29"/>
      <c r="NMU18" s="29"/>
      <c r="NMV18" s="29"/>
      <c r="NMW18" s="29"/>
      <c r="NMX18" s="29"/>
      <c r="NMY18" s="29"/>
      <c r="NMZ18" s="29"/>
      <c r="NNA18" s="29"/>
      <c r="NNB18" s="29"/>
      <c r="NNC18" s="29"/>
      <c r="NND18" s="29"/>
      <c r="NNE18" s="29"/>
      <c r="NNF18" s="29"/>
      <c r="NNG18" s="29"/>
      <c r="NNH18" s="29"/>
      <c r="NNI18" s="29"/>
      <c r="NNJ18" s="29"/>
      <c r="NNK18" s="29"/>
      <c r="NNL18" s="29"/>
      <c r="NNM18" s="29"/>
      <c r="NNN18" s="29"/>
      <c r="NNO18" s="29"/>
      <c r="NNP18" s="29"/>
      <c r="NNQ18" s="29"/>
      <c r="NNR18" s="29"/>
      <c r="NNS18" s="29"/>
      <c r="NNT18" s="29"/>
      <c r="NNU18" s="29"/>
      <c r="NNV18" s="29"/>
      <c r="NNW18" s="29"/>
      <c r="NNX18" s="29"/>
      <c r="NNY18" s="29"/>
      <c r="NNZ18" s="29"/>
      <c r="NOA18" s="29"/>
      <c r="NOB18" s="29"/>
      <c r="NOC18" s="29"/>
      <c r="NOD18" s="29"/>
      <c r="NOE18" s="29"/>
      <c r="NOF18" s="29"/>
      <c r="NOG18" s="29"/>
      <c r="NOH18" s="29"/>
      <c r="NOI18" s="29"/>
      <c r="NOJ18" s="29"/>
      <c r="NOK18" s="29"/>
      <c r="NOL18" s="29"/>
      <c r="NOM18" s="29"/>
      <c r="NON18" s="29"/>
      <c r="NOO18" s="29"/>
      <c r="NOP18" s="29"/>
      <c r="NOQ18" s="29"/>
      <c r="NOR18" s="29"/>
      <c r="NOS18" s="29"/>
      <c r="NOT18" s="29"/>
      <c r="NOU18" s="29"/>
      <c r="NOV18" s="29"/>
      <c r="NOW18" s="29"/>
      <c r="NOX18" s="29"/>
      <c r="NOY18" s="29"/>
      <c r="NOZ18" s="29"/>
      <c r="NPA18" s="29"/>
      <c r="NPB18" s="29"/>
      <c r="NPC18" s="29"/>
      <c r="NPD18" s="29"/>
      <c r="NPE18" s="29"/>
      <c r="NPF18" s="29"/>
      <c r="NPG18" s="29"/>
      <c r="NPH18" s="29"/>
      <c r="NPI18" s="29"/>
      <c r="NPJ18" s="29"/>
      <c r="NPK18" s="29"/>
      <c r="NPL18" s="29"/>
      <c r="NPM18" s="29"/>
      <c r="NPN18" s="29"/>
      <c r="NPO18" s="29"/>
      <c r="NPP18" s="29"/>
      <c r="NPQ18" s="29"/>
      <c r="NPR18" s="29"/>
      <c r="NPS18" s="29"/>
      <c r="NPT18" s="29"/>
      <c r="NPU18" s="29"/>
      <c r="NPV18" s="29"/>
      <c r="NPW18" s="29"/>
      <c r="NPX18" s="29"/>
      <c r="NPY18" s="29"/>
      <c r="NPZ18" s="29"/>
      <c r="NQA18" s="29"/>
      <c r="NQB18" s="29"/>
      <c r="NQC18" s="29"/>
      <c r="NQD18" s="29"/>
      <c r="NQE18" s="29"/>
      <c r="NQF18" s="29"/>
      <c r="NQG18" s="29"/>
      <c r="NQH18" s="29"/>
      <c r="NQI18" s="29"/>
      <c r="NQJ18" s="29"/>
      <c r="NQK18" s="29"/>
      <c r="NQL18" s="29"/>
      <c r="NQM18" s="29"/>
      <c r="NQN18" s="29"/>
      <c r="NQO18" s="29"/>
      <c r="NQP18" s="29"/>
      <c r="NQQ18" s="29"/>
      <c r="NQR18" s="29"/>
      <c r="NQS18" s="29"/>
      <c r="NQT18" s="29"/>
      <c r="NQU18" s="29"/>
      <c r="NQV18" s="29"/>
      <c r="NQW18" s="29"/>
      <c r="NQX18" s="29"/>
      <c r="NQY18" s="29"/>
      <c r="NQZ18" s="29"/>
      <c r="NRA18" s="29"/>
      <c r="NRB18" s="29"/>
      <c r="NRC18" s="29"/>
      <c r="NRD18" s="29"/>
      <c r="NRE18" s="29"/>
      <c r="NRF18" s="29"/>
      <c r="NRG18" s="29"/>
      <c r="NRH18" s="29"/>
      <c r="NRI18" s="29"/>
      <c r="NRJ18" s="29"/>
      <c r="NRK18" s="29"/>
      <c r="NRL18" s="29"/>
      <c r="NRM18" s="29"/>
      <c r="NRN18" s="29"/>
      <c r="NRO18" s="29"/>
      <c r="NRP18" s="29"/>
      <c r="NRQ18" s="29"/>
      <c r="NRR18" s="29"/>
      <c r="NRS18" s="29"/>
      <c r="NRT18" s="29"/>
      <c r="NRU18" s="29"/>
      <c r="NRV18" s="29"/>
      <c r="NRW18" s="29"/>
      <c r="NRX18" s="29"/>
      <c r="NRY18" s="29"/>
      <c r="NRZ18" s="29"/>
      <c r="NSA18" s="29"/>
      <c r="NSB18" s="29"/>
      <c r="NSC18" s="29"/>
      <c r="NSD18" s="29"/>
      <c r="NSE18" s="29"/>
      <c r="NSF18" s="29"/>
      <c r="NSG18" s="29"/>
      <c r="NSH18" s="29"/>
      <c r="NSI18" s="29"/>
      <c r="NSJ18" s="29"/>
      <c r="NSK18" s="29"/>
      <c r="NSL18" s="29"/>
      <c r="NSM18" s="29"/>
      <c r="NSN18" s="29"/>
      <c r="NSO18" s="29"/>
      <c r="NSP18" s="29"/>
      <c r="NSQ18" s="29"/>
      <c r="NSR18" s="29"/>
      <c r="NSS18" s="29"/>
      <c r="NST18" s="29"/>
      <c r="NSU18" s="29"/>
      <c r="NSV18" s="29"/>
      <c r="NSW18" s="29"/>
      <c r="NSX18" s="29"/>
      <c r="NSY18" s="29"/>
      <c r="NSZ18" s="29"/>
      <c r="NTA18" s="29"/>
      <c r="NTB18" s="29"/>
      <c r="NTC18" s="29"/>
      <c r="NTD18" s="29"/>
      <c r="NTE18" s="29"/>
      <c r="NTF18" s="29"/>
      <c r="NTG18" s="29"/>
      <c r="NTH18" s="29"/>
      <c r="NTI18" s="29"/>
      <c r="NTJ18" s="29"/>
      <c r="NTK18" s="29"/>
      <c r="NTL18" s="29"/>
      <c r="NTM18" s="29"/>
      <c r="NTN18" s="29"/>
      <c r="NTO18" s="29"/>
      <c r="NTP18" s="29"/>
      <c r="NTQ18" s="29"/>
      <c r="NTR18" s="29"/>
      <c r="NTS18" s="29"/>
      <c r="NTT18" s="29"/>
      <c r="NTU18" s="29"/>
      <c r="NTV18" s="29"/>
      <c r="NTW18" s="29"/>
      <c r="NTX18" s="29"/>
      <c r="NTY18" s="29"/>
      <c r="NTZ18" s="29"/>
      <c r="NUA18" s="29"/>
      <c r="NUB18" s="29"/>
      <c r="NUC18" s="29"/>
      <c r="NUD18" s="29"/>
      <c r="NUE18" s="29"/>
      <c r="NUF18" s="29"/>
      <c r="NUG18" s="29"/>
      <c r="NUH18" s="29"/>
      <c r="NUI18" s="29"/>
      <c r="NUJ18" s="29"/>
      <c r="NUK18" s="29"/>
      <c r="NUL18" s="29"/>
      <c r="NUM18" s="29"/>
      <c r="NUN18" s="29"/>
      <c r="NUO18" s="29"/>
      <c r="NUP18" s="29"/>
      <c r="NUQ18" s="29"/>
      <c r="NUR18" s="29"/>
      <c r="NUS18" s="29"/>
      <c r="NUT18" s="29"/>
      <c r="NUU18" s="29"/>
      <c r="NUV18" s="29"/>
      <c r="NUW18" s="29"/>
      <c r="NUX18" s="29"/>
      <c r="NUY18" s="29"/>
      <c r="NUZ18" s="29"/>
      <c r="NVA18" s="29"/>
      <c r="NVB18" s="29"/>
      <c r="NVC18" s="29"/>
      <c r="NVD18" s="29"/>
      <c r="NVE18" s="29"/>
      <c r="NVF18" s="29"/>
      <c r="NVG18" s="29"/>
      <c r="NVH18" s="29"/>
      <c r="NVI18" s="29"/>
      <c r="NVJ18" s="29"/>
      <c r="NVK18" s="29"/>
      <c r="NVL18" s="29"/>
      <c r="NVM18" s="29"/>
      <c r="NVN18" s="29"/>
      <c r="NVO18" s="29"/>
      <c r="NVP18" s="29"/>
      <c r="NVQ18" s="29"/>
      <c r="NVR18" s="29"/>
      <c r="NVS18" s="29"/>
      <c r="NVT18" s="29"/>
      <c r="NVU18" s="29"/>
      <c r="NVV18" s="29"/>
      <c r="NVW18" s="29"/>
      <c r="NVX18" s="29"/>
      <c r="NVY18" s="29"/>
      <c r="NVZ18" s="29"/>
      <c r="NWA18" s="29"/>
      <c r="NWB18" s="29"/>
      <c r="NWC18" s="29"/>
      <c r="NWD18" s="29"/>
      <c r="NWE18" s="29"/>
      <c r="NWF18" s="29"/>
      <c r="NWG18" s="29"/>
      <c r="NWH18" s="29"/>
      <c r="NWI18" s="29"/>
      <c r="NWJ18" s="29"/>
      <c r="NWK18" s="29"/>
      <c r="NWL18" s="29"/>
      <c r="NWM18" s="29"/>
      <c r="NWN18" s="29"/>
      <c r="NWO18" s="29"/>
      <c r="NWP18" s="29"/>
      <c r="NWQ18" s="29"/>
      <c r="NWR18" s="29"/>
      <c r="NWS18" s="29"/>
      <c r="NWT18" s="29"/>
      <c r="NWU18" s="29"/>
      <c r="NWV18" s="29"/>
      <c r="NWW18" s="29"/>
      <c r="NWX18" s="29"/>
      <c r="NWY18" s="29"/>
      <c r="NWZ18" s="29"/>
      <c r="NXA18" s="29"/>
      <c r="NXB18" s="29"/>
      <c r="NXC18" s="29"/>
      <c r="NXD18" s="29"/>
      <c r="NXE18" s="29"/>
      <c r="NXF18" s="29"/>
      <c r="NXG18" s="29"/>
      <c r="NXH18" s="29"/>
      <c r="NXI18" s="29"/>
      <c r="NXJ18" s="29"/>
      <c r="NXK18" s="29"/>
      <c r="NXL18" s="29"/>
      <c r="NXM18" s="29"/>
      <c r="NXN18" s="29"/>
      <c r="NXO18" s="29"/>
      <c r="NXP18" s="29"/>
      <c r="NXQ18" s="29"/>
      <c r="NXR18" s="29"/>
      <c r="NXS18" s="29"/>
      <c r="NXT18" s="29"/>
      <c r="NXU18" s="29"/>
      <c r="NXV18" s="29"/>
      <c r="NXW18" s="29"/>
      <c r="NXX18" s="29"/>
      <c r="NXY18" s="29"/>
      <c r="NXZ18" s="29"/>
      <c r="NYA18" s="29"/>
      <c r="NYB18" s="29"/>
      <c r="NYC18" s="29"/>
      <c r="NYD18" s="29"/>
      <c r="NYE18" s="29"/>
      <c r="NYF18" s="29"/>
      <c r="NYG18" s="29"/>
      <c r="NYH18" s="29"/>
      <c r="NYI18" s="29"/>
      <c r="NYJ18" s="29"/>
      <c r="NYK18" s="29"/>
      <c r="NYL18" s="29"/>
      <c r="NYM18" s="29"/>
      <c r="NYN18" s="29"/>
      <c r="NYO18" s="29"/>
      <c r="NYP18" s="29"/>
      <c r="NYQ18" s="29"/>
      <c r="NYR18" s="29"/>
      <c r="NYS18" s="29"/>
      <c r="NYT18" s="29"/>
      <c r="NYU18" s="29"/>
      <c r="NYV18" s="29"/>
      <c r="NYW18" s="29"/>
      <c r="NYX18" s="29"/>
      <c r="NYY18" s="29"/>
      <c r="NYZ18" s="29"/>
      <c r="NZA18" s="29"/>
      <c r="NZB18" s="29"/>
      <c r="NZC18" s="29"/>
      <c r="NZD18" s="29"/>
      <c r="NZE18" s="29"/>
      <c r="NZF18" s="29"/>
      <c r="NZG18" s="29"/>
      <c r="NZH18" s="29"/>
      <c r="NZI18" s="29"/>
      <c r="NZJ18" s="29"/>
      <c r="NZK18" s="29"/>
      <c r="NZL18" s="29"/>
      <c r="NZM18" s="29"/>
      <c r="NZN18" s="29"/>
      <c r="NZO18" s="29"/>
      <c r="NZP18" s="29"/>
      <c r="NZQ18" s="29"/>
      <c r="NZR18" s="29"/>
      <c r="NZS18" s="29"/>
      <c r="NZT18" s="29"/>
      <c r="NZU18" s="29"/>
      <c r="NZV18" s="29"/>
      <c r="NZW18" s="29"/>
      <c r="NZX18" s="29"/>
      <c r="NZY18" s="29"/>
      <c r="NZZ18" s="29"/>
      <c r="OAA18" s="29"/>
      <c r="OAB18" s="29"/>
      <c r="OAC18" s="29"/>
      <c r="OAD18" s="29"/>
      <c r="OAE18" s="29"/>
      <c r="OAF18" s="29"/>
      <c r="OAG18" s="29"/>
      <c r="OAH18" s="29"/>
      <c r="OAI18" s="29"/>
      <c r="OAJ18" s="29"/>
      <c r="OAK18" s="29"/>
      <c r="OAL18" s="29"/>
      <c r="OAM18" s="29"/>
      <c r="OAN18" s="29"/>
      <c r="OAO18" s="29"/>
      <c r="OAP18" s="29"/>
      <c r="OAQ18" s="29"/>
      <c r="OAR18" s="29"/>
      <c r="OAS18" s="29"/>
      <c r="OAT18" s="29"/>
      <c r="OAU18" s="29"/>
      <c r="OAV18" s="29"/>
      <c r="OAW18" s="29"/>
      <c r="OAX18" s="29"/>
      <c r="OAY18" s="29"/>
      <c r="OAZ18" s="29"/>
      <c r="OBA18" s="29"/>
      <c r="OBB18" s="29"/>
      <c r="OBC18" s="29"/>
      <c r="OBD18" s="29"/>
      <c r="OBE18" s="29"/>
      <c r="OBF18" s="29"/>
      <c r="OBG18" s="29"/>
      <c r="OBH18" s="29"/>
      <c r="OBI18" s="29"/>
      <c r="OBJ18" s="29"/>
      <c r="OBK18" s="29"/>
      <c r="OBL18" s="29"/>
      <c r="OBM18" s="29"/>
      <c r="OBN18" s="29"/>
      <c r="OBO18" s="29"/>
      <c r="OBP18" s="29"/>
      <c r="OBQ18" s="29"/>
      <c r="OBR18" s="29"/>
      <c r="OBS18" s="29"/>
      <c r="OBT18" s="29"/>
      <c r="OBU18" s="29"/>
      <c r="OBV18" s="29"/>
      <c r="OBW18" s="29"/>
      <c r="OBX18" s="29"/>
      <c r="OBY18" s="29"/>
      <c r="OBZ18" s="29"/>
      <c r="OCA18" s="29"/>
      <c r="OCB18" s="29"/>
      <c r="OCC18" s="29"/>
      <c r="OCD18" s="29"/>
      <c r="OCE18" s="29"/>
      <c r="OCF18" s="29"/>
      <c r="OCG18" s="29"/>
      <c r="OCH18" s="29"/>
      <c r="OCI18" s="29"/>
      <c r="OCJ18" s="29"/>
      <c r="OCK18" s="29"/>
      <c r="OCL18" s="29"/>
      <c r="OCM18" s="29"/>
      <c r="OCN18" s="29"/>
      <c r="OCO18" s="29"/>
      <c r="OCP18" s="29"/>
      <c r="OCQ18" s="29"/>
      <c r="OCR18" s="29"/>
      <c r="OCS18" s="29"/>
      <c r="OCT18" s="29"/>
      <c r="OCU18" s="29"/>
      <c r="OCV18" s="29"/>
      <c r="OCW18" s="29"/>
      <c r="OCX18" s="29"/>
      <c r="OCY18" s="29"/>
      <c r="OCZ18" s="29"/>
      <c r="ODA18" s="29"/>
      <c r="ODB18" s="29"/>
      <c r="ODC18" s="29"/>
      <c r="ODD18" s="29"/>
      <c r="ODE18" s="29"/>
      <c r="ODF18" s="29"/>
      <c r="ODG18" s="29"/>
      <c r="ODH18" s="29"/>
      <c r="ODI18" s="29"/>
      <c r="ODJ18" s="29"/>
      <c r="ODK18" s="29"/>
      <c r="ODL18" s="29"/>
      <c r="ODM18" s="29"/>
      <c r="ODN18" s="29"/>
      <c r="ODO18" s="29"/>
      <c r="ODP18" s="29"/>
      <c r="ODQ18" s="29"/>
      <c r="ODR18" s="29"/>
      <c r="ODS18" s="29"/>
      <c r="ODT18" s="29"/>
      <c r="ODU18" s="29"/>
      <c r="ODV18" s="29"/>
      <c r="ODW18" s="29"/>
      <c r="ODX18" s="29"/>
      <c r="ODY18" s="29"/>
      <c r="ODZ18" s="29"/>
      <c r="OEA18" s="29"/>
      <c r="OEB18" s="29"/>
      <c r="OEC18" s="29"/>
      <c r="OED18" s="29"/>
      <c r="OEE18" s="29"/>
      <c r="OEF18" s="29"/>
      <c r="OEG18" s="29"/>
      <c r="OEH18" s="29"/>
      <c r="OEI18" s="29"/>
      <c r="OEJ18" s="29"/>
      <c r="OEK18" s="29"/>
      <c r="OEL18" s="29"/>
      <c r="OEM18" s="29"/>
      <c r="OEN18" s="29"/>
      <c r="OEO18" s="29"/>
      <c r="OEP18" s="29"/>
      <c r="OEQ18" s="29"/>
      <c r="OER18" s="29"/>
      <c r="OES18" s="29"/>
      <c r="OET18" s="29"/>
      <c r="OEU18" s="29"/>
      <c r="OEV18" s="29"/>
      <c r="OEW18" s="29"/>
      <c r="OEX18" s="29"/>
      <c r="OEY18" s="29"/>
      <c r="OEZ18" s="29"/>
      <c r="OFA18" s="29"/>
      <c r="OFB18" s="29"/>
      <c r="OFC18" s="29"/>
      <c r="OFD18" s="29"/>
      <c r="OFE18" s="29"/>
      <c r="OFF18" s="29"/>
      <c r="OFG18" s="29"/>
      <c r="OFH18" s="29"/>
      <c r="OFI18" s="29"/>
      <c r="OFJ18" s="29"/>
      <c r="OFK18" s="29"/>
      <c r="OFL18" s="29"/>
      <c r="OFM18" s="29"/>
      <c r="OFN18" s="29"/>
      <c r="OFO18" s="29"/>
      <c r="OFP18" s="29"/>
      <c r="OFQ18" s="29"/>
      <c r="OFR18" s="29"/>
      <c r="OFS18" s="29"/>
      <c r="OFT18" s="29"/>
      <c r="OFU18" s="29"/>
      <c r="OFV18" s="29"/>
      <c r="OFW18" s="29"/>
      <c r="OFX18" s="29"/>
      <c r="OFY18" s="29"/>
      <c r="OFZ18" s="29"/>
      <c r="OGA18" s="29"/>
      <c r="OGB18" s="29"/>
      <c r="OGC18" s="29"/>
      <c r="OGD18" s="29"/>
      <c r="OGE18" s="29"/>
      <c r="OGF18" s="29"/>
      <c r="OGG18" s="29"/>
      <c r="OGH18" s="29"/>
      <c r="OGI18" s="29"/>
      <c r="OGJ18" s="29"/>
      <c r="OGK18" s="29"/>
      <c r="OGL18" s="29"/>
      <c r="OGM18" s="29"/>
      <c r="OGN18" s="29"/>
      <c r="OGO18" s="29"/>
      <c r="OGP18" s="29"/>
      <c r="OGQ18" s="29"/>
      <c r="OGR18" s="29"/>
      <c r="OGS18" s="29"/>
      <c r="OGT18" s="29"/>
      <c r="OGU18" s="29"/>
      <c r="OGV18" s="29"/>
      <c r="OGW18" s="29"/>
      <c r="OGX18" s="29"/>
      <c r="OGY18" s="29"/>
      <c r="OGZ18" s="29"/>
      <c r="OHA18" s="29"/>
      <c r="OHB18" s="29"/>
      <c r="OHC18" s="29"/>
      <c r="OHD18" s="29"/>
      <c r="OHE18" s="29"/>
      <c r="OHF18" s="29"/>
      <c r="OHG18" s="29"/>
      <c r="OHH18" s="29"/>
      <c r="OHI18" s="29"/>
      <c r="OHJ18" s="29"/>
      <c r="OHK18" s="29"/>
      <c r="OHL18" s="29"/>
      <c r="OHM18" s="29"/>
      <c r="OHN18" s="29"/>
      <c r="OHO18" s="29"/>
      <c r="OHP18" s="29"/>
      <c r="OHQ18" s="29"/>
      <c r="OHR18" s="29"/>
      <c r="OHS18" s="29"/>
      <c r="OHT18" s="29"/>
      <c r="OHU18" s="29"/>
      <c r="OHV18" s="29"/>
      <c r="OHW18" s="29"/>
      <c r="OHX18" s="29"/>
      <c r="OHY18" s="29"/>
      <c r="OHZ18" s="29"/>
      <c r="OIA18" s="29"/>
      <c r="OIB18" s="29"/>
      <c r="OIC18" s="29"/>
      <c r="OID18" s="29"/>
      <c r="OIE18" s="29"/>
      <c r="OIF18" s="29"/>
      <c r="OIG18" s="29"/>
      <c r="OIH18" s="29"/>
      <c r="OII18" s="29"/>
      <c r="OIJ18" s="29"/>
      <c r="OIK18" s="29"/>
      <c r="OIL18" s="29"/>
      <c r="OIM18" s="29"/>
      <c r="OIN18" s="29"/>
      <c r="OIO18" s="29"/>
      <c r="OIP18" s="29"/>
      <c r="OIQ18" s="29"/>
      <c r="OIR18" s="29"/>
      <c r="OIS18" s="29"/>
      <c r="OIT18" s="29"/>
      <c r="OIU18" s="29"/>
      <c r="OIV18" s="29"/>
      <c r="OIW18" s="29"/>
      <c r="OIX18" s="29"/>
      <c r="OIY18" s="29"/>
      <c r="OIZ18" s="29"/>
      <c r="OJA18" s="29"/>
      <c r="OJB18" s="29"/>
      <c r="OJC18" s="29"/>
      <c r="OJD18" s="29"/>
      <c r="OJE18" s="29"/>
      <c r="OJF18" s="29"/>
      <c r="OJG18" s="29"/>
      <c r="OJH18" s="29"/>
      <c r="OJI18" s="29"/>
      <c r="OJJ18" s="29"/>
      <c r="OJK18" s="29"/>
      <c r="OJL18" s="29"/>
      <c r="OJM18" s="29"/>
      <c r="OJN18" s="29"/>
      <c r="OJO18" s="29"/>
      <c r="OJP18" s="29"/>
      <c r="OJQ18" s="29"/>
      <c r="OJR18" s="29"/>
      <c r="OJS18" s="29"/>
      <c r="OJT18" s="29"/>
      <c r="OJU18" s="29"/>
      <c r="OJV18" s="29"/>
      <c r="OJW18" s="29"/>
      <c r="OJX18" s="29"/>
      <c r="OJY18" s="29"/>
      <c r="OJZ18" s="29"/>
      <c r="OKA18" s="29"/>
      <c r="OKB18" s="29"/>
      <c r="OKC18" s="29"/>
      <c r="OKD18" s="29"/>
      <c r="OKE18" s="29"/>
      <c r="OKF18" s="29"/>
      <c r="OKG18" s="29"/>
      <c r="OKH18" s="29"/>
      <c r="OKI18" s="29"/>
      <c r="OKJ18" s="29"/>
      <c r="OKK18" s="29"/>
      <c r="OKL18" s="29"/>
      <c r="OKM18" s="29"/>
      <c r="OKN18" s="29"/>
      <c r="OKO18" s="29"/>
      <c r="OKP18" s="29"/>
      <c r="OKQ18" s="29"/>
      <c r="OKR18" s="29"/>
      <c r="OKS18" s="29"/>
      <c r="OKT18" s="29"/>
      <c r="OKU18" s="29"/>
      <c r="OKV18" s="29"/>
      <c r="OKW18" s="29"/>
      <c r="OKX18" s="29"/>
      <c r="OKY18" s="29"/>
      <c r="OKZ18" s="29"/>
      <c r="OLA18" s="29"/>
      <c r="OLB18" s="29"/>
      <c r="OLC18" s="29"/>
      <c r="OLD18" s="29"/>
      <c r="OLE18" s="29"/>
      <c r="OLF18" s="29"/>
      <c r="OLG18" s="29"/>
      <c r="OLH18" s="29"/>
      <c r="OLI18" s="29"/>
      <c r="OLJ18" s="29"/>
      <c r="OLK18" s="29"/>
      <c r="OLL18" s="29"/>
      <c r="OLM18" s="29"/>
      <c r="OLN18" s="29"/>
      <c r="OLO18" s="29"/>
      <c r="OLP18" s="29"/>
      <c r="OLQ18" s="29"/>
      <c r="OLR18" s="29"/>
      <c r="OLS18" s="29"/>
      <c r="OLT18" s="29"/>
      <c r="OLU18" s="29"/>
      <c r="OLV18" s="29"/>
      <c r="OLW18" s="29"/>
      <c r="OLX18" s="29"/>
      <c r="OLY18" s="29"/>
      <c r="OLZ18" s="29"/>
      <c r="OMA18" s="29"/>
      <c r="OMB18" s="29"/>
      <c r="OMC18" s="29"/>
      <c r="OMD18" s="29"/>
      <c r="OME18" s="29"/>
      <c r="OMF18" s="29"/>
      <c r="OMG18" s="29"/>
      <c r="OMH18" s="29"/>
      <c r="OMI18" s="29"/>
      <c r="OMJ18" s="29"/>
      <c r="OMK18" s="29"/>
      <c r="OML18" s="29"/>
      <c r="OMM18" s="29"/>
      <c r="OMN18" s="29"/>
      <c r="OMO18" s="29"/>
      <c r="OMP18" s="29"/>
      <c r="OMQ18" s="29"/>
      <c r="OMR18" s="29"/>
      <c r="OMS18" s="29"/>
      <c r="OMT18" s="29"/>
      <c r="OMU18" s="29"/>
      <c r="OMV18" s="29"/>
      <c r="OMW18" s="29"/>
      <c r="OMX18" s="29"/>
      <c r="OMY18" s="29"/>
      <c r="OMZ18" s="29"/>
      <c r="ONA18" s="29"/>
      <c r="ONB18" s="29"/>
      <c r="ONC18" s="29"/>
      <c r="OND18" s="29"/>
      <c r="ONE18" s="29"/>
      <c r="ONF18" s="29"/>
      <c r="ONG18" s="29"/>
      <c r="ONH18" s="29"/>
      <c r="ONI18" s="29"/>
      <c r="ONJ18" s="29"/>
      <c r="ONK18" s="29"/>
      <c r="ONL18" s="29"/>
      <c r="ONM18" s="29"/>
      <c r="ONN18" s="29"/>
      <c r="ONO18" s="29"/>
      <c r="ONP18" s="29"/>
      <c r="ONQ18" s="29"/>
      <c r="ONR18" s="29"/>
      <c r="ONS18" s="29"/>
      <c r="ONT18" s="29"/>
      <c r="ONU18" s="29"/>
      <c r="ONV18" s="29"/>
      <c r="ONW18" s="29"/>
      <c r="ONX18" s="29"/>
      <c r="ONY18" s="29"/>
      <c r="ONZ18" s="29"/>
      <c r="OOA18" s="29"/>
      <c r="OOB18" s="29"/>
      <c r="OOC18" s="29"/>
      <c r="OOD18" s="29"/>
      <c r="OOE18" s="29"/>
      <c r="OOF18" s="29"/>
      <c r="OOG18" s="29"/>
      <c r="OOH18" s="29"/>
      <c r="OOI18" s="29"/>
      <c r="OOJ18" s="29"/>
      <c r="OOK18" s="29"/>
      <c r="OOL18" s="29"/>
      <c r="OOM18" s="29"/>
      <c r="OON18" s="29"/>
      <c r="OOO18" s="29"/>
      <c r="OOP18" s="29"/>
      <c r="OOQ18" s="29"/>
      <c r="OOR18" s="29"/>
      <c r="OOS18" s="29"/>
      <c r="OOT18" s="29"/>
      <c r="OOU18" s="29"/>
      <c r="OOV18" s="29"/>
      <c r="OOW18" s="29"/>
      <c r="OOX18" s="29"/>
      <c r="OOY18" s="29"/>
      <c r="OOZ18" s="29"/>
      <c r="OPA18" s="29"/>
      <c r="OPB18" s="29"/>
      <c r="OPC18" s="29"/>
      <c r="OPD18" s="29"/>
      <c r="OPE18" s="29"/>
      <c r="OPF18" s="29"/>
      <c r="OPG18" s="29"/>
      <c r="OPH18" s="29"/>
      <c r="OPI18" s="29"/>
      <c r="OPJ18" s="29"/>
      <c r="OPK18" s="29"/>
      <c r="OPL18" s="29"/>
      <c r="OPM18" s="29"/>
      <c r="OPN18" s="29"/>
      <c r="OPO18" s="29"/>
      <c r="OPP18" s="29"/>
      <c r="OPQ18" s="29"/>
      <c r="OPR18" s="29"/>
      <c r="OPS18" s="29"/>
      <c r="OPT18" s="29"/>
      <c r="OPU18" s="29"/>
      <c r="OPV18" s="29"/>
      <c r="OPW18" s="29"/>
      <c r="OPX18" s="29"/>
      <c r="OPY18" s="29"/>
      <c r="OPZ18" s="29"/>
      <c r="OQA18" s="29"/>
      <c r="OQB18" s="29"/>
      <c r="OQC18" s="29"/>
      <c r="OQD18" s="29"/>
      <c r="OQE18" s="29"/>
      <c r="OQF18" s="29"/>
      <c r="OQG18" s="29"/>
      <c r="OQH18" s="29"/>
      <c r="OQI18" s="29"/>
      <c r="OQJ18" s="29"/>
      <c r="OQK18" s="29"/>
      <c r="OQL18" s="29"/>
      <c r="OQM18" s="29"/>
      <c r="OQN18" s="29"/>
      <c r="OQO18" s="29"/>
      <c r="OQP18" s="29"/>
      <c r="OQQ18" s="29"/>
      <c r="OQR18" s="29"/>
      <c r="OQS18" s="29"/>
      <c r="OQT18" s="29"/>
      <c r="OQU18" s="29"/>
      <c r="OQV18" s="29"/>
      <c r="OQW18" s="29"/>
      <c r="OQX18" s="29"/>
      <c r="OQY18" s="29"/>
      <c r="OQZ18" s="29"/>
      <c r="ORA18" s="29"/>
      <c r="ORB18" s="29"/>
      <c r="ORC18" s="29"/>
      <c r="ORD18" s="29"/>
      <c r="ORE18" s="29"/>
      <c r="ORF18" s="29"/>
      <c r="ORG18" s="29"/>
      <c r="ORH18" s="29"/>
      <c r="ORI18" s="29"/>
      <c r="ORJ18" s="29"/>
      <c r="ORK18" s="29"/>
      <c r="ORL18" s="29"/>
      <c r="ORM18" s="29"/>
      <c r="ORN18" s="29"/>
      <c r="ORO18" s="29"/>
      <c r="ORP18" s="29"/>
      <c r="ORQ18" s="29"/>
      <c r="ORR18" s="29"/>
      <c r="ORS18" s="29"/>
      <c r="ORT18" s="29"/>
      <c r="ORU18" s="29"/>
      <c r="ORV18" s="29"/>
      <c r="ORW18" s="29"/>
      <c r="ORX18" s="29"/>
      <c r="ORY18" s="29"/>
      <c r="ORZ18" s="29"/>
      <c r="OSA18" s="29"/>
      <c r="OSB18" s="29"/>
      <c r="OSC18" s="29"/>
      <c r="OSD18" s="29"/>
      <c r="OSE18" s="29"/>
      <c r="OSF18" s="29"/>
      <c r="OSG18" s="29"/>
      <c r="OSH18" s="29"/>
      <c r="OSI18" s="29"/>
      <c r="OSJ18" s="29"/>
      <c r="OSK18" s="29"/>
      <c r="OSL18" s="29"/>
      <c r="OSM18" s="29"/>
      <c r="OSN18" s="29"/>
      <c r="OSO18" s="29"/>
      <c r="OSP18" s="29"/>
      <c r="OSQ18" s="29"/>
      <c r="OSR18" s="29"/>
      <c r="OSS18" s="29"/>
      <c r="OST18" s="29"/>
      <c r="OSU18" s="29"/>
      <c r="OSV18" s="29"/>
      <c r="OSW18" s="29"/>
      <c r="OSX18" s="29"/>
      <c r="OSY18" s="29"/>
      <c r="OSZ18" s="29"/>
      <c r="OTA18" s="29"/>
      <c r="OTB18" s="29"/>
      <c r="OTC18" s="29"/>
      <c r="OTD18" s="29"/>
      <c r="OTE18" s="29"/>
      <c r="OTF18" s="29"/>
      <c r="OTG18" s="29"/>
      <c r="OTH18" s="29"/>
      <c r="OTI18" s="29"/>
      <c r="OTJ18" s="29"/>
      <c r="OTK18" s="29"/>
      <c r="OTL18" s="29"/>
      <c r="OTM18" s="29"/>
      <c r="OTN18" s="29"/>
      <c r="OTO18" s="29"/>
      <c r="OTP18" s="29"/>
      <c r="OTQ18" s="29"/>
      <c r="OTR18" s="29"/>
      <c r="OTS18" s="29"/>
      <c r="OTT18" s="29"/>
      <c r="OTU18" s="29"/>
      <c r="OTV18" s="29"/>
      <c r="OTW18" s="29"/>
      <c r="OTX18" s="29"/>
      <c r="OTY18" s="29"/>
      <c r="OTZ18" s="29"/>
      <c r="OUA18" s="29"/>
      <c r="OUB18" s="29"/>
      <c r="OUC18" s="29"/>
      <c r="OUD18" s="29"/>
      <c r="OUE18" s="29"/>
      <c r="OUF18" s="29"/>
      <c r="OUG18" s="29"/>
      <c r="OUH18" s="29"/>
      <c r="OUI18" s="29"/>
      <c r="OUJ18" s="29"/>
      <c r="OUK18" s="29"/>
      <c r="OUL18" s="29"/>
      <c r="OUM18" s="29"/>
      <c r="OUN18" s="29"/>
      <c r="OUO18" s="29"/>
      <c r="OUP18" s="29"/>
      <c r="OUQ18" s="29"/>
      <c r="OUR18" s="29"/>
      <c r="OUS18" s="29"/>
      <c r="OUT18" s="29"/>
      <c r="OUU18" s="29"/>
      <c r="OUV18" s="29"/>
      <c r="OUW18" s="29"/>
      <c r="OUX18" s="29"/>
      <c r="OUY18" s="29"/>
      <c r="OUZ18" s="29"/>
      <c r="OVA18" s="29"/>
      <c r="OVB18" s="29"/>
      <c r="OVC18" s="29"/>
      <c r="OVD18" s="29"/>
      <c r="OVE18" s="29"/>
      <c r="OVF18" s="29"/>
      <c r="OVG18" s="29"/>
      <c r="OVH18" s="29"/>
      <c r="OVI18" s="29"/>
      <c r="OVJ18" s="29"/>
      <c r="OVK18" s="29"/>
      <c r="OVL18" s="29"/>
      <c r="OVM18" s="29"/>
      <c r="OVN18" s="29"/>
      <c r="OVO18" s="29"/>
      <c r="OVP18" s="29"/>
      <c r="OVQ18" s="29"/>
      <c r="OVR18" s="29"/>
      <c r="OVS18" s="29"/>
      <c r="OVT18" s="29"/>
      <c r="OVU18" s="29"/>
      <c r="OVV18" s="29"/>
      <c r="OVW18" s="29"/>
      <c r="OVX18" s="29"/>
      <c r="OVY18" s="29"/>
      <c r="OVZ18" s="29"/>
      <c r="OWA18" s="29"/>
      <c r="OWB18" s="29"/>
      <c r="OWC18" s="29"/>
      <c r="OWD18" s="29"/>
      <c r="OWE18" s="29"/>
      <c r="OWF18" s="29"/>
      <c r="OWG18" s="29"/>
      <c r="OWH18" s="29"/>
      <c r="OWI18" s="29"/>
      <c r="OWJ18" s="29"/>
      <c r="OWK18" s="29"/>
      <c r="OWL18" s="29"/>
      <c r="OWM18" s="29"/>
      <c r="OWN18" s="29"/>
      <c r="OWO18" s="29"/>
      <c r="OWP18" s="29"/>
      <c r="OWQ18" s="29"/>
      <c r="OWR18" s="29"/>
      <c r="OWS18" s="29"/>
      <c r="OWT18" s="29"/>
      <c r="OWU18" s="29"/>
      <c r="OWV18" s="29"/>
      <c r="OWW18" s="29"/>
      <c r="OWX18" s="29"/>
      <c r="OWY18" s="29"/>
      <c r="OWZ18" s="29"/>
      <c r="OXA18" s="29"/>
      <c r="OXB18" s="29"/>
      <c r="OXC18" s="29"/>
      <c r="OXD18" s="29"/>
      <c r="OXE18" s="29"/>
      <c r="OXF18" s="29"/>
      <c r="OXG18" s="29"/>
      <c r="OXH18" s="29"/>
      <c r="OXI18" s="29"/>
      <c r="OXJ18" s="29"/>
      <c r="OXK18" s="29"/>
      <c r="OXL18" s="29"/>
      <c r="OXM18" s="29"/>
      <c r="OXN18" s="29"/>
      <c r="OXO18" s="29"/>
      <c r="OXP18" s="29"/>
      <c r="OXQ18" s="29"/>
      <c r="OXR18" s="29"/>
      <c r="OXS18" s="29"/>
      <c r="OXT18" s="29"/>
      <c r="OXU18" s="29"/>
      <c r="OXV18" s="29"/>
      <c r="OXW18" s="29"/>
      <c r="OXX18" s="29"/>
      <c r="OXY18" s="29"/>
      <c r="OXZ18" s="29"/>
      <c r="OYA18" s="29"/>
      <c r="OYB18" s="29"/>
      <c r="OYC18" s="29"/>
      <c r="OYD18" s="29"/>
      <c r="OYE18" s="29"/>
      <c r="OYF18" s="29"/>
      <c r="OYG18" s="29"/>
      <c r="OYH18" s="29"/>
      <c r="OYI18" s="29"/>
      <c r="OYJ18" s="29"/>
      <c r="OYK18" s="29"/>
      <c r="OYL18" s="29"/>
      <c r="OYM18" s="29"/>
      <c r="OYN18" s="29"/>
      <c r="OYO18" s="29"/>
      <c r="OYP18" s="29"/>
      <c r="OYQ18" s="29"/>
      <c r="OYR18" s="29"/>
      <c r="OYS18" s="29"/>
      <c r="OYT18" s="29"/>
      <c r="OYU18" s="29"/>
      <c r="OYV18" s="29"/>
      <c r="OYW18" s="29"/>
      <c r="OYX18" s="29"/>
      <c r="OYY18" s="29"/>
      <c r="OYZ18" s="29"/>
      <c r="OZA18" s="29"/>
      <c r="OZB18" s="29"/>
      <c r="OZC18" s="29"/>
      <c r="OZD18" s="29"/>
      <c r="OZE18" s="29"/>
      <c r="OZF18" s="29"/>
      <c r="OZG18" s="29"/>
      <c r="OZH18" s="29"/>
      <c r="OZI18" s="29"/>
      <c r="OZJ18" s="29"/>
      <c r="OZK18" s="29"/>
      <c r="OZL18" s="29"/>
      <c r="OZM18" s="29"/>
      <c r="OZN18" s="29"/>
      <c r="OZO18" s="29"/>
      <c r="OZP18" s="29"/>
      <c r="OZQ18" s="29"/>
      <c r="OZR18" s="29"/>
      <c r="OZS18" s="29"/>
      <c r="OZT18" s="29"/>
      <c r="OZU18" s="29"/>
      <c r="OZV18" s="29"/>
      <c r="OZW18" s="29"/>
      <c r="OZX18" s="29"/>
      <c r="OZY18" s="29"/>
      <c r="OZZ18" s="29"/>
      <c r="PAA18" s="29"/>
      <c r="PAB18" s="29"/>
      <c r="PAC18" s="29"/>
      <c r="PAD18" s="29"/>
      <c r="PAE18" s="29"/>
      <c r="PAF18" s="29"/>
      <c r="PAG18" s="29"/>
      <c r="PAH18" s="29"/>
      <c r="PAI18" s="29"/>
      <c r="PAJ18" s="29"/>
      <c r="PAK18" s="29"/>
      <c r="PAL18" s="29"/>
      <c r="PAM18" s="29"/>
      <c r="PAN18" s="29"/>
      <c r="PAO18" s="29"/>
      <c r="PAP18" s="29"/>
      <c r="PAQ18" s="29"/>
      <c r="PAR18" s="29"/>
      <c r="PAS18" s="29"/>
      <c r="PAT18" s="29"/>
      <c r="PAU18" s="29"/>
      <c r="PAV18" s="29"/>
      <c r="PAW18" s="29"/>
      <c r="PAX18" s="29"/>
      <c r="PAY18" s="29"/>
      <c r="PAZ18" s="29"/>
      <c r="PBA18" s="29"/>
      <c r="PBB18" s="29"/>
      <c r="PBC18" s="29"/>
      <c r="PBD18" s="29"/>
      <c r="PBE18" s="29"/>
      <c r="PBF18" s="29"/>
      <c r="PBG18" s="29"/>
      <c r="PBH18" s="29"/>
      <c r="PBI18" s="29"/>
      <c r="PBJ18" s="29"/>
      <c r="PBK18" s="29"/>
      <c r="PBL18" s="29"/>
      <c r="PBM18" s="29"/>
      <c r="PBN18" s="29"/>
      <c r="PBO18" s="29"/>
      <c r="PBP18" s="29"/>
      <c r="PBQ18" s="29"/>
      <c r="PBR18" s="29"/>
      <c r="PBS18" s="29"/>
      <c r="PBT18" s="29"/>
      <c r="PBU18" s="29"/>
      <c r="PBV18" s="29"/>
      <c r="PBW18" s="29"/>
      <c r="PBX18" s="29"/>
      <c r="PBY18" s="29"/>
      <c r="PBZ18" s="29"/>
      <c r="PCA18" s="29"/>
      <c r="PCB18" s="29"/>
      <c r="PCC18" s="29"/>
      <c r="PCD18" s="29"/>
      <c r="PCE18" s="29"/>
      <c r="PCF18" s="29"/>
      <c r="PCG18" s="29"/>
      <c r="PCH18" s="29"/>
      <c r="PCI18" s="29"/>
      <c r="PCJ18" s="29"/>
      <c r="PCK18" s="29"/>
      <c r="PCL18" s="29"/>
      <c r="PCM18" s="29"/>
      <c r="PCN18" s="29"/>
      <c r="PCO18" s="29"/>
      <c r="PCP18" s="29"/>
      <c r="PCQ18" s="29"/>
      <c r="PCR18" s="29"/>
      <c r="PCS18" s="29"/>
      <c r="PCT18" s="29"/>
      <c r="PCU18" s="29"/>
      <c r="PCV18" s="29"/>
      <c r="PCW18" s="29"/>
      <c r="PCX18" s="29"/>
      <c r="PCY18" s="29"/>
      <c r="PCZ18" s="29"/>
      <c r="PDA18" s="29"/>
      <c r="PDB18" s="29"/>
      <c r="PDC18" s="29"/>
      <c r="PDD18" s="29"/>
      <c r="PDE18" s="29"/>
      <c r="PDF18" s="29"/>
      <c r="PDG18" s="29"/>
      <c r="PDH18" s="29"/>
      <c r="PDI18" s="29"/>
      <c r="PDJ18" s="29"/>
      <c r="PDK18" s="29"/>
      <c r="PDL18" s="29"/>
      <c r="PDM18" s="29"/>
      <c r="PDN18" s="29"/>
      <c r="PDO18" s="29"/>
      <c r="PDP18" s="29"/>
      <c r="PDQ18" s="29"/>
      <c r="PDR18" s="29"/>
      <c r="PDS18" s="29"/>
      <c r="PDT18" s="29"/>
      <c r="PDU18" s="29"/>
      <c r="PDV18" s="29"/>
      <c r="PDW18" s="29"/>
      <c r="PDX18" s="29"/>
      <c r="PDY18" s="29"/>
      <c r="PDZ18" s="29"/>
      <c r="PEA18" s="29"/>
      <c r="PEB18" s="29"/>
      <c r="PEC18" s="29"/>
      <c r="PED18" s="29"/>
      <c r="PEE18" s="29"/>
      <c r="PEF18" s="29"/>
      <c r="PEG18" s="29"/>
      <c r="PEH18" s="29"/>
      <c r="PEI18" s="29"/>
      <c r="PEJ18" s="29"/>
      <c r="PEK18" s="29"/>
      <c r="PEL18" s="29"/>
      <c r="PEM18" s="29"/>
      <c r="PEN18" s="29"/>
      <c r="PEO18" s="29"/>
      <c r="PEP18" s="29"/>
      <c r="PEQ18" s="29"/>
      <c r="PER18" s="29"/>
      <c r="PES18" s="29"/>
      <c r="PET18" s="29"/>
      <c r="PEU18" s="29"/>
      <c r="PEV18" s="29"/>
      <c r="PEW18" s="29"/>
      <c r="PEX18" s="29"/>
      <c r="PEY18" s="29"/>
      <c r="PEZ18" s="29"/>
      <c r="PFA18" s="29"/>
      <c r="PFB18" s="29"/>
      <c r="PFC18" s="29"/>
      <c r="PFD18" s="29"/>
      <c r="PFE18" s="29"/>
      <c r="PFF18" s="29"/>
      <c r="PFG18" s="29"/>
      <c r="PFH18" s="29"/>
      <c r="PFI18" s="29"/>
      <c r="PFJ18" s="29"/>
      <c r="PFK18" s="29"/>
      <c r="PFL18" s="29"/>
      <c r="PFM18" s="29"/>
      <c r="PFN18" s="29"/>
      <c r="PFO18" s="29"/>
      <c r="PFP18" s="29"/>
      <c r="PFQ18" s="29"/>
      <c r="PFR18" s="29"/>
      <c r="PFS18" s="29"/>
      <c r="PFT18" s="29"/>
      <c r="PFU18" s="29"/>
      <c r="PFV18" s="29"/>
      <c r="PFW18" s="29"/>
      <c r="PFX18" s="29"/>
      <c r="PFY18" s="29"/>
      <c r="PFZ18" s="29"/>
      <c r="PGA18" s="29"/>
      <c r="PGB18" s="29"/>
      <c r="PGC18" s="29"/>
      <c r="PGD18" s="29"/>
      <c r="PGE18" s="29"/>
      <c r="PGF18" s="29"/>
      <c r="PGG18" s="29"/>
      <c r="PGH18" s="29"/>
      <c r="PGI18" s="29"/>
      <c r="PGJ18" s="29"/>
      <c r="PGK18" s="29"/>
      <c r="PGL18" s="29"/>
      <c r="PGM18" s="29"/>
      <c r="PGN18" s="29"/>
      <c r="PGO18" s="29"/>
      <c r="PGP18" s="29"/>
      <c r="PGQ18" s="29"/>
      <c r="PGR18" s="29"/>
      <c r="PGS18" s="29"/>
      <c r="PGT18" s="29"/>
      <c r="PGU18" s="29"/>
      <c r="PGV18" s="29"/>
      <c r="PGW18" s="29"/>
      <c r="PGX18" s="29"/>
      <c r="PGY18" s="29"/>
      <c r="PGZ18" s="29"/>
      <c r="PHA18" s="29"/>
      <c r="PHB18" s="29"/>
      <c r="PHC18" s="29"/>
      <c r="PHD18" s="29"/>
      <c r="PHE18" s="29"/>
      <c r="PHF18" s="29"/>
      <c r="PHG18" s="29"/>
      <c r="PHH18" s="29"/>
      <c r="PHI18" s="29"/>
      <c r="PHJ18" s="29"/>
      <c r="PHK18" s="29"/>
      <c r="PHL18" s="29"/>
      <c r="PHM18" s="29"/>
      <c r="PHN18" s="29"/>
      <c r="PHO18" s="29"/>
      <c r="PHP18" s="29"/>
      <c r="PHQ18" s="29"/>
      <c r="PHR18" s="29"/>
      <c r="PHS18" s="29"/>
      <c r="PHT18" s="29"/>
      <c r="PHU18" s="29"/>
      <c r="PHV18" s="29"/>
      <c r="PHW18" s="29"/>
      <c r="PHX18" s="29"/>
      <c r="PHY18" s="29"/>
      <c r="PHZ18" s="29"/>
      <c r="PIA18" s="29"/>
      <c r="PIB18" s="29"/>
      <c r="PIC18" s="29"/>
      <c r="PID18" s="29"/>
      <c r="PIE18" s="29"/>
      <c r="PIF18" s="29"/>
      <c r="PIG18" s="29"/>
      <c r="PIH18" s="29"/>
      <c r="PII18" s="29"/>
      <c r="PIJ18" s="29"/>
      <c r="PIK18" s="29"/>
      <c r="PIL18" s="29"/>
      <c r="PIM18" s="29"/>
      <c r="PIN18" s="29"/>
      <c r="PIO18" s="29"/>
      <c r="PIP18" s="29"/>
      <c r="PIQ18" s="29"/>
      <c r="PIR18" s="29"/>
      <c r="PIS18" s="29"/>
      <c r="PIT18" s="29"/>
      <c r="PIU18" s="29"/>
      <c r="PIV18" s="29"/>
      <c r="PIW18" s="29"/>
      <c r="PIX18" s="29"/>
      <c r="PIY18" s="29"/>
      <c r="PIZ18" s="29"/>
      <c r="PJA18" s="29"/>
      <c r="PJB18" s="29"/>
      <c r="PJC18" s="29"/>
      <c r="PJD18" s="29"/>
      <c r="PJE18" s="29"/>
      <c r="PJF18" s="29"/>
      <c r="PJG18" s="29"/>
      <c r="PJH18" s="29"/>
      <c r="PJI18" s="29"/>
      <c r="PJJ18" s="29"/>
      <c r="PJK18" s="29"/>
      <c r="PJL18" s="29"/>
      <c r="PJM18" s="29"/>
      <c r="PJN18" s="29"/>
      <c r="PJO18" s="29"/>
      <c r="PJP18" s="29"/>
      <c r="PJQ18" s="29"/>
      <c r="PJR18" s="29"/>
      <c r="PJS18" s="29"/>
      <c r="PJT18" s="29"/>
      <c r="PJU18" s="29"/>
      <c r="PJV18" s="29"/>
      <c r="PJW18" s="29"/>
      <c r="PJX18" s="29"/>
      <c r="PJY18" s="29"/>
      <c r="PJZ18" s="29"/>
      <c r="PKA18" s="29"/>
      <c r="PKB18" s="29"/>
      <c r="PKC18" s="29"/>
      <c r="PKD18" s="29"/>
      <c r="PKE18" s="29"/>
      <c r="PKF18" s="29"/>
      <c r="PKG18" s="29"/>
      <c r="PKH18" s="29"/>
      <c r="PKI18" s="29"/>
      <c r="PKJ18" s="29"/>
      <c r="PKK18" s="29"/>
      <c r="PKL18" s="29"/>
      <c r="PKM18" s="29"/>
      <c r="PKN18" s="29"/>
      <c r="PKO18" s="29"/>
      <c r="PKP18" s="29"/>
      <c r="PKQ18" s="29"/>
      <c r="PKR18" s="29"/>
      <c r="PKS18" s="29"/>
      <c r="PKT18" s="29"/>
      <c r="PKU18" s="29"/>
      <c r="PKV18" s="29"/>
      <c r="PKW18" s="29"/>
      <c r="PKX18" s="29"/>
      <c r="PKY18" s="29"/>
      <c r="PKZ18" s="29"/>
      <c r="PLA18" s="29"/>
      <c r="PLB18" s="29"/>
      <c r="PLC18" s="29"/>
      <c r="PLD18" s="29"/>
      <c r="PLE18" s="29"/>
      <c r="PLF18" s="29"/>
      <c r="PLG18" s="29"/>
      <c r="PLH18" s="29"/>
      <c r="PLI18" s="29"/>
      <c r="PLJ18" s="29"/>
      <c r="PLK18" s="29"/>
      <c r="PLL18" s="29"/>
      <c r="PLM18" s="29"/>
      <c r="PLN18" s="29"/>
      <c r="PLO18" s="29"/>
      <c r="PLP18" s="29"/>
      <c r="PLQ18" s="29"/>
      <c r="PLR18" s="29"/>
      <c r="PLS18" s="29"/>
      <c r="PLT18" s="29"/>
      <c r="PLU18" s="29"/>
      <c r="PLV18" s="29"/>
      <c r="PLW18" s="29"/>
      <c r="PLX18" s="29"/>
      <c r="PLY18" s="29"/>
      <c r="PLZ18" s="29"/>
      <c r="PMA18" s="29"/>
      <c r="PMB18" s="29"/>
      <c r="PMC18" s="29"/>
      <c r="PMD18" s="29"/>
      <c r="PME18" s="29"/>
      <c r="PMF18" s="29"/>
      <c r="PMG18" s="29"/>
      <c r="PMH18" s="29"/>
      <c r="PMI18" s="29"/>
      <c r="PMJ18" s="29"/>
      <c r="PMK18" s="29"/>
      <c r="PML18" s="29"/>
      <c r="PMM18" s="29"/>
      <c r="PMN18" s="29"/>
      <c r="PMO18" s="29"/>
      <c r="PMP18" s="29"/>
      <c r="PMQ18" s="29"/>
      <c r="PMR18" s="29"/>
      <c r="PMS18" s="29"/>
      <c r="PMT18" s="29"/>
      <c r="PMU18" s="29"/>
      <c r="PMV18" s="29"/>
      <c r="PMW18" s="29"/>
      <c r="PMX18" s="29"/>
      <c r="PMY18" s="29"/>
      <c r="PMZ18" s="29"/>
      <c r="PNA18" s="29"/>
      <c r="PNB18" s="29"/>
      <c r="PNC18" s="29"/>
      <c r="PND18" s="29"/>
      <c r="PNE18" s="29"/>
      <c r="PNF18" s="29"/>
      <c r="PNG18" s="29"/>
      <c r="PNH18" s="29"/>
      <c r="PNI18" s="29"/>
      <c r="PNJ18" s="29"/>
      <c r="PNK18" s="29"/>
      <c r="PNL18" s="29"/>
      <c r="PNM18" s="29"/>
      <c r="PNN18" s="29"/>
      <c r="PNO18" s="29"/>
      <c r="PNP18" s="29"/>
      <c r="PNQ18" s="29"/>
      <c r="PNR18" s="29"/>
      <c r="PNS18" s="29"/>
      <c r="PNT18" s="29"/>
      <c r="PNU18" s="29"/>
      <c r="PNV18" s="29"/>
      <c r="PNW18" s="29"/>
      <c r="PNX18" s="29"/>
      <c r="PNY18" s="29"/>
      <c r="PNZ18" s="29"/>
      <c r="POA18" s="29"/>
      <c r="POB18" s="29"/>
      <c r="POC18" s="29"/>
      <c r="POD18" s="29"/>
      <c r="POE18" s="29"/>
      <c r="POF18" s="29"/>
      <c r="POG18" s="29"/>
      <c r="POH18" s="29"/>
      <c r="POI18" s="29"/>
      <c r="POJ18" s="29"/>
      <c r="POK18" s="29"/>
      <c r="POL18" s="29"/>
      <c r="POM18" s="29"/>
      <c r="PON18" s="29"/>
      <c r="POO18" s="29"/>
      <c r="POP18" s="29"/>
      <c r="POQ18" s="29"/>
      <c r="POR18" s="29"/>
      <c r="POS18" s="29"/>
      <c r="POT18" s="29"/>
      <c r="POU18" s="29"/>
      <c r="POV18" s="29"/>
      <c r="POW18" s="29"/>
      <c r="POX18" s="29"/>
      <c r="POY18" s="29"/>
      <c r="POZ18" s="29"/>
      <c r="PPA18" s="29"/>
      <c r="PPB18" s="29"/>
      <c r="PPC18" s="29"/>
      <c r="PPD18" s="29"/>
      <c r="PPE18" s="29"/>
      <c r="PPF18" s="29"/>
      <c r="PPG18" s="29"/>
      <c r="PPH18" s="29"/>
      <c r="PPI18" s="29"/>
      <c r="PPJ18" s="29"/>
      <c r="PPK18" s="29"/>
      <c r="PPL18" s="29"/>
      <c r="PPM18" s="29"/>
      <c r="PPN18" s="29"/>
      <c r="PPO18" s="29"/>
      <c r="PPP18" s="29"/>
      <c r="PPQ18" s="29"/>
      <c r="PPR18" s="29"/>
      <c r="PPS18" s="29"/>
      <c r="PPT18" s="29"/>
      <c r="PPU18" s="29"/>
      <c r="PPV18" s="29"/>
      <c r="PPW18" s="29"/>
      <c r="PPX18" s="29"/>
      <c r="PPY18" s="29"/>
      <c r="PPZ18" s="29"/>
      <c r="PQA18" s="29"/>
      <c r="PQB18" s="29"/>
      <c r="PQC18" s="29"/>
      <c r="PQD18" s="29"/>
      <c r="PQE18" s="29"/>
      <c r="PQF18" s="29"/>
      <c r="PQG18" s="29"/>
      <c r="PQH18" s="29"/>
      <c r="PQI18" s="29"/>
      <c r="PQJ18" s="29"/>
      <c r="PQK18" s="29"/>
      <c r="PQL18" s="29"/>
      <c r="PQM18" s="29"/>
      <c r="PQN18" s="29"/>
      <c r="PQO18" s="29"/>
      <c r="PQP18" s="29"/>
      <c r="PQQ18" s="29"/>
      <c r="PQR18" s="29"/>
      <c r="PQS18" s="29"/>
      <c r="PQT18" s="29"/>
      <c r="PQU18" s="29"/>
      <c r="PQV18" s="29"/>
      <c r="PQW18" s="29"/>
      <c r="PQX18" s="29"/>
      <c r="PQY18" s="29"/>
      <c r="PQZ18" s="29"/>
      <c r="PRA18" s="29"/>
      <c r="PRB18" s="29"/>
      <c r="PRC18" s="29"/>
      <c r="PRD18" s="29"/>
      <c r="PRE18" s="29"/>
      <c r="PRF18" s="29"/>
      <c r="PRG18" s="29"/>
      <c r="PRH18" s="29"/>
      <c r="PRI18" s="29"/>
      <c r="PRJ18" s="29"/>
      <c r="PRK18" s="29"/>
      <c r="PRL18" s="29"/>
      <c r="PRM18" s="29"/>
      <c r="PRN18" s="29"/>
      <c r="PRO18" s="29"/>
      <c r="PRP18" s="29"/>
      <c r="PRQ18" s="29"/>
      <c r="PRR18" s="29"/>
      <c r="PRS18" s="29"/>
      <c r="PRT18" s="29"/>
      <c r="PRU18" s="29"/>
      <c r="PRV18" s="29"/>
      <c r="PRW18" s="29"/>
      <c r="PRX18" s="29"/>
      <c r="PRY18" s="29"/>
      <c r="PRZ18" s="29"/>
      <c r="PSA18" s="29"/>
      <c r="PSB18" s="29"/>
      <c r="PSC18" s="29"/>
      <c r="PSD18" s="29"/>
      <c r="PSE18" s="29"/>
      <c r="PSF18" s="29"/>
      <c r="PSG18" s="29"/>
      <c r="PSH18" s="29"/>
      <c r="PSI18" s="29"/>
      <c r="PSJ18" s="29"/>
      <c r="PSK18" s="29"/>
      <c r="PSL18" s="29"/>
      <c r="PSM18" s="29"/>
      <c r="PSN18" s="29"/>
      <c r="PSO18" s="29"/>
      <c r="PSP18" s="29"/>
      <c r="PSQ18" s="29"/>
      <c r="PSR18" s="29"/>
      <c r="PSS18" s="29"/>
      <c r="PST18" s="29"/>
      <c r="PSU18" s="29"/>
      <c r="PSV18" s="29"/>
      <c r="PSW18" s="29"/>
      <c r="PSX18" s="29"/>
      <c r="PSY18" s="29"/>
      <c r="PSZ18" s="29"/>
      <c r="PTA18" s="29"/>
      <c r="PTB18" s="29"/>
      <c r="PTC18" s="29"/>
      <c r="PTD18" s="29"/>
      <c r="PTE18" s="29"/>
      <c r="PTF18" s="29"/>
      <c r="PTG18" s="29"/>
      <c r="PTH18" s="29"/>
      <c r="PTI18" s="29"/>
      <c r="PTJ18" s="29"/>
      <c r="PTK18" s="29"/>
      <c r="PTL18" s="29"/>
      <c r="PTM18" s="29"/>
      <c r="PTN18" s="29"/>
      <c r="PTO18" s="29"/>
      <c r="PTP18" s="29"/>
      <c r="PTQ18" s="29"/>
      <c r="PTR18" s="29"/>
      <c r="PTS18" s="29"/>
      <c r="PTT18" s="29"/>
      <c r="PTU18" s="29"/>
      <c r="PTV18" s="29"/>
      <c r="PTW18" s="29"/>
      <c r="PTX18" s="29"/>
      <c r="PTY18" s="29"/>
      <c r="PTZ18" s="29"/>
      <c r="PUA18" s="29"/>
      <c r="PUB18" s="29"/>
      <c r="PUC18" s="29"/>
      <c r="PUD18" s="29"/>
      <c r="PUE18" s="29"/>
      <c r="PUF18" s="29"/>
      <c r="PUG18" s="29"/>
      <c r="PUH18" s="29"/>
      <c r="PUI18" s="29"/>
      <c r="PUJ18" s="29"/>
      <c r="PUK18" s="29"/>
      <c r="PUL18" s="29"/>
      <c r="PUM18" s="29"/>
      <c r="PUN18" s="29"/>
      <c r="PUO18" s="29"/>
      <c r="PUP18" s="29"/>
      <c r="PUQ18" s="29"/>
      <c r="PUR18" s="29"/>
      <c r="PUS18" s="29"/>
      <c r="PUT18" s="29"/>
      <c r="PUU18" s="29"/>
      <c r="PUV18" s="29"/>
      <c r="PUW18" s="29"/>
      <c r="PUX18" s="29"/>
      <c r="PUY18" s="29"/>
      <c r="PUZ18" s="29"/>
      <c r="PVA18" s="29"/>
      <c r="PVB18" s="29"/>
      <c r="PVC18" s="29"/>
      <c r="PVD18" s="29"/>
      <c r="PVE18" s="29"/>
      <c r="PVF18" s="29"/>
      <c r="PVG18" s="29"/>
      <c r="PVH18" s="29"/>
      <c r="PVI18" s="29"/>
      <c r="PVJ18" s="29"/>
      <c r="PVK18" s="29"/>
      <c r="PVL18" s="29"/>
      <c r="PVM18" s="29"/>
      <c r="PVN18" s="29"/>
      <c r="PVO18" s="29"/>
      <c r="PVP18" s="29"/>
      <c r="PVQ18" s="29"/>
      <c r="PVR18" s="29"/>
      <c r="PVS18" s="29"/>
      <c r="PVT18" s="29"/>
      <c r="PVU18" s="29"/>
      <c r="PVV18" s="29"/>
      <c r="PVW18" s="29"/>
      <c r="PVX18" s="29"/>
      <c r="PVY18" s="29"/>
      <c r="PVZ18" s="29"/>
      <c r="PWA18" s="29"/>
      <c r="PWB18" s="29"/>
      <c r="PWC18" s="29"/>
      <c r="PWD18" s="29"/>
      <c r="PWE18" s="29"/>
      <c r="PWF18" s="29"/>
      <c r="PWG18" s="29"/>
      <c r="PWH18" s="29"/>
      <c r="PWI18" s="29"/>
      <c r="PWJ18" s="29"/>
      <c r="PWK18" s="29"/>
      <c r="PWL18" s="29"/>
      <c r="PWM18" s="29"/>
      <c r="PWN18" s="29"/>
      <c r="PWO18" s="29"/>
      <c r="PWP18" s="29"/>
      <c r="PWQ18" s="29"/>
      <c r="PWR18" s="29"/>
      <c r="PWS18" s="29"/>
      <c r="PWT18" s="29"/>
      <c r="PWU18" s="29"/>
      <c r="PWV18" s="29"/>
      <c r="PWW18" s="29"/>
      <c r="PWX18" s="29"/>
      <c r="PWY18" s="29"/>
      <c r="PWZ18" s="29"/>
      <c r="PXA18" s="29"/>
      <c r="PXB18" s="29"/>
      <c r="PXC18" s="29"/>
      <c r="PXD18" s="29"/>
      <c r="PXE18" s="29"/>
      <c r="PXF18" s="29"/>
      <c r="PXG18" s="29"/>
      <c r="PXH18" s="29"/>
      <c r="PXI18" s="29"/>
      <c r="PXJ18" s="29"/>
      <c r="PXK18" s="29"/>
      <c r="PXL18" s="29"/>
      <c r="PXM18" s="29"/>
      <c r="PXN18" s="29"/>
      <c r="PXO18" s="29"/>
      <c r="PXP18" s="29"/>
      <c r="PXQ18" s="29"/>
      <c r="PXR18" s="29"/>
      <c r="PXS18" s="29"/>
      <c r="PXT18" s="29"/>
      <c r="PXU18" s="29"/>
      <c r="PXV18" s="29"/>
      <c r="PXW18" s="29"/>
      <c r="PXX18" s="29"/>
      <c r="PXY18" s="29"/>
      <c r="PXZ18" s="29"/>
      <c r="PYA18" s="29"/>
      <c r="PYB18" s="29"/>
      <c r="PYC18" s="29"/>
      <c r="PYD18" s="29"/>
      <c r="PYE18" s="29"/>
      <c r="PYF18" s="29"/>
      <c r="PYG18" s="29"/>
      <c r="PYH18" s="29"/>
      <c r="PYI18" s="29"/>
      <c r="PYJ18" s="29"/>
      <c r="PYK18" s="29"/>
      <c r="PYL18" s="29"/>
      <c r="PYM18" s="29"/>
      <c r="PYN18" s="29"/>
      <c r="PYO18" s="29"/>
      <c r="PYP18" s="29"/>
      <c r="PYQ18" s="29"/>
      <c r="PYR18" s="29"/>
      <c r="PYS18" s="29"/>
      <c r="PYT18" s="29"/>
      <c r="PYU18" s="29"/>
      <c r="PYV18" s="29"/>
      <c r="PYW18" s="29"/>
      <c r="PYX18" s="29"/>
      <c r="PYY18" s="29"/>
      <c r="PYZ18" s="29"/>
      <c r="PZA18" s="29"/>
      <c r="PZB18" s="29"/>
      <c r="PZC18" s="29"/>
      <c r="PZD18" s="29"/>
      <c r="PZE18" s="29"/>
      <c r="PZF18" s="29"/>
      <c r="PZG18" s="29"/>
      <c r="PZH18" s="29"/>
      <c r="PZI18" s="29"/>
      <c r="PZJ18" s="29"/>
      <c r="PZK18" s="29"/>
      <c r="PZL18" s="29"/>
      <c r="PZM18" s="29"/>
      <c r="PZN18" s="29"/>
      <c r="PZO18" s="29"/>
      <c r="PZP18" s="29"/>
      <c r="PZQ18" s="29"/>
      <c r="PZR18" s="29"/>
      <c r="PZS18" s="29"/>
      <c r="PZT18" s="29"/>
      <c r="PZU18" s="29"/>
      <c r="PZV18" s="29"/>
      <c r="PZW18" s="29"/>
      <c r="PZX18" s="29"/>
      <c r="PZY18" s="29"/>
      <c r="PZZ18" s="29"/>
      <c r="QAA18" s="29"/>
      <c r="QAB18" s="29"/>
      <c r="QAC18" s="29"/>
      <c r="QAD18" s="29"/>
      <c r="QAE18" s="29"/>
      <c r="QAF18" s="29"/>
      <c r="QAG18" s="29"/>
      <c r="QAH18" s="29"/>
      <c r="QAI18" s="29"/>
      <c r="QAJ18" s="29"/>
      <c r="QAK18" s="29"/>
      <c r="QAL18" s="29"/>
      <c r="QAM18" s="29"/>
      <c r="QAN18" s="29"/>
      <c r="QAO18" s="29"/>
      <c r="QAP18" s="29"/>
      <c r="QAQ18" s="29"/>
      <c r="QAR18" s="29"/>
      <c r="QAS18" s="29"/>
      <c r="QAT18" s="29"/>
      <c r="QAU18" s="29"/>
      <c r="QAV18" s="29"/>
      <c r="QAW18" s="29"/>
      <c r="QAX18" s="29"/>
      <c r="QAY18" s="29"/>
      <c r="QAZ18" s="29"/>
      <c r="QBA18" s="29"/>
      <c r="QBB18" s="29"/>
      <c r="QBC18" s="29"/>
      <c r="QBD18" s="29"/>
      <c r="QBE18" s="29"/>
      <c r="QBF18" s="29"/>
      <c r="QBG18" s="29"/>
      <c r="QBH18" s="29"/>
      <c r="QBI18" s="29"/>
      <c r="QBJ18" s="29"/>
      <c r="QBK18" s="29"/>
      <c r="QBL18" s="29"/>
      <c r="QBM18" s="29"/>
      <c r="QBN18" s="29"/>
      <c r="QBO18" s="29"/>
      <c r="QBP18" s="29"/>
      <c r="QBQ18" s="29"/>
      <c r="QBR18" s="29"/>
      <c r="QBS18" s="29"/>
      <c r="QBT18" s="29"/>
      <c r="QBU18" s="29"/>
      <c r="QBV18" s="29"/>
      <c r="QBW18" s="29"/>
      <c r="QBX18" s="29"/>
      <c r="QBY18" s="29"/>
      <c r="QBZ18" s="29"/>
      <c r="QCA18" s="29"/>
      <c r="QCB18" s="29"/>
      <c r="QCC18" s="29"/>
      <c r="QCD18" s="29"/>
      <c r="QCE18" s="29"/>
      <c r="QCF18" s="29"/>
      <c r="QCG18" s="29"/>
      <c r="QCH18" s="29"/>
      <c r="QCI18" s="29"/>
      <c r="QCJ18" s="29"/>
      <c r="QCK18" s="29"/>
      <c r="QCL18" s="29"/>
      <c r="QCM18" s="29"/>
      <c r="QCN18" s="29"/>
      <c r="QCO18" s="29"/>
      <c r="QCP18" s="29"/>
      <c r="QCQ18" s="29"/>
      <c r="QCR18" s="29"/>
      <c r="QCS18" s="29"/>
      <c r="QCT18" s="29"/>
      <c r="QCU18" s="29"/>
      <c r="QCV18" s="29"/>
      <c r="QCW18" s="29"/>
      <c r="QCX18" s="29"/>
      <c r="QCY18" s="29"/>
      <c r="QCZ18" s="29"/>
      <c r="QDA18" s="29"/>
      <c r="QDB18" s="29"/>
      <c r="QDC18" s="29"/>
      <c r="QDD18" s="29"/>
      <c r="QDE18" s="29"/>
      <c r="QDF18" s="29"/>
      <c r="QDG18" s="29"/>
      <c r="QDH18" s="29"/>
      <c r="QDI18" s="29"/>
      <c r="QDJ18" s="29"/>
      <c r="QDK18" s="29"/>
      <c r="QDL18" s="29"/>
      <c r="QDM18" s="29"/>
      <c r="QDN18" s="29"/>
      <c r="QDO18" s="29"/>
      <c r="QDP18" s="29"/>
      <c r="QDQ18" s="29"/>
      <c r="QDR18" s="29"/>
      <c r="QDS18" s="29"/>
      <c r="QDT18" s="29"/>
      <c r="QDU18" s="29"/>
      <c r="QDV18" s="29"/>
      <c r="QDW18" s="29"/>
      <c r="QDX18" s="29"/>
      <c r="QDY18" s="29"/>
      <c r="QDZ18" s="29"/>
      <c r="QEA18" s="29"/>
      <c r="QEB18" s="29"/>
      <c r="QEC18" s="29"/>
      <c r="QED18" s="29"/>
      <c r="QEE18" s="29"/>
      <c r="QEF18" s="29"/>
      <c r="QEG18" s="29"/>
      <c r="QEH18" s="29"/>
      <c r="QEI18" s="29"/>
      <c r="QEJ18" s="29"/>
      <c r="QEK18" s="29"/>
      <c r="QEL18" s="29"/>
      <c r="QEM18" s="29"/>
      <c r="QEN18" s="29"/>
      <c r="QEO18" s="29"/>
      <c r="QEP18" s="29"/>
      <c r="QEQ18" s="29"/>
      <c r="QER18" s="29"/>
      <c r="QES18" s="29"/>
      <c r="QET18" s="29"/>
      <c r="QEU18" s="29"/>
      <c r="QEV18" s="29"/>
      <c r="QEW18" s="29"/>
      <c r="QEX18" s="29"/>
      <c r="QEY18" s="29"/>
      <c r="QEZ18" s="29"/>
      <c r="QFA18" s="29"/>
      <c r="QFB18" s="29"/>
      <c r="QFC18" s="29"/>
      <c r="QFD18" s="29"/>
      <c r="QFE18" s="29"/>
      <c r="QFF18" s="29"/>
      <c r="QFG18" s="29"/>
      <c r="QFH18" s="29"/>
      <c r="QFI18" s="29"/>
      <c r="QFJ18" s="29"/>
      <c r="QFK18" s="29"/>
      <c r="QFL18" s="29"/>
      <c r="QFM18" s="29"/>
      <c r="QFN18" s="29"/>
      <c r="QFO18" s="29"/>
      <c r="QFP18" s="29"/>
      <c r="QFQ18" s="29"/>
      <c r="QFR18" s="29"/>
      <c r="QFS18" s="29"/>
      <c r="QFT18" s="29"/>
      <c r="QFU18" s="29"/>
      <c r="QFV18" s="29"/>
      <c r="QFW18" s="29"/>
      <c r="QFX18" s="29"/>
      <c r="QFY18" s="29"/>
      <c r="QFZ18" s="29"/>
      <c r="QGA18" s="29"/>
      <c r="QGB18" s="29"/>
      <c r="QGC18" s="29"/>
      <c r="QGD18" s="29"/>
      <c r="QGE18" s="29"/>
      <c r="QGF18" s="29"/>
      <c r="QGG18" s="29"/>
      <c r="QGH18" s="29"/>
      <c r="QGI18" s="29"/>
      <c r="QGJ18" s="29"/>
      <c r="QGK18" s="29"/>
      <c r="QGL18" s="29"/>
      <c r="QGM18" s="29"/>
      <c r="QGN18" s="29"/>
      <c r="QGO18" s="29"/>
      <c r="QGP18" s="29"/>
      <c r="QGQ18" s="29"/>
      <c r="QGR18" s="29"/>
      <c r="QGS18" s="29"/>
      <c r="QGT18" s="29"/>
      <c r="QGU18" s="29"/>
      <c r="QGV18" s="29"/>
      <c r="QGW18" s="29"/>
      <c r="QGX18" s="29"/>
      <c r="QGY18" s="29"/>
      <c r="QGZ18" s="29"/>
      <c r="QHA18" s="29"/>
      <c r="QHB18" s="29"/>
      <c r="QHC18" s="29"/>
      <c r="QHD18" s="29"/>
      <c r="QHE18" s="29"/>
      <c r="QHF18" s="29"/>
      <c r="QHG18" s="29"/>
      <c r="QHH18" s="29"/>
      <c r="QHI18" s="29"/>
      <c r="QHJ18" s="29"/>
      <c r="QHK18" s="29"/>
      <c r="QHL18" s="29"/>
      <c r="QHM18" s="29"/>
      <c r="QHN18" s="29"/>
      <c r="QHO18" s="29"/>
      <c r="QHP18" s="29"/>
      <c r="QHQ18" s="29"/>
      <c r="QHR18" s="29"/>
      <c r="QHS18" s="29"/>
      <c r="QHT18" s="29"/>
      <c r="QHU18" s="29"/>
      <c r="QHV18" s="29"/>
      <c r="QHW18" s="29"/>
      <c r="QHX18" s="29"/>
      <c r="QHY18" s="29"/>
      <c r="QHZ18" s="29"/>
      <c r="QIA18" s="29"/>
      <c r="QIB18" s="29"/>
      <c r="QIC18" s="29"/>
      <c r="QID18" s="29"/>
      <c r="QIE18" s="29"/>
      <c r="QIF18" s="29"/>
      <c r="QIG18" s="29"/>
      <c r="QIH18" s="29"/>
      <c r="QII18" s="29"/>
      <c r="QIJ18" s="29"/>
      <c r="QIK18" s="29"/>
      <c r="QIL18" s="29"/>
      <c r="QIM18" s="29"/>
      <c r="QIN18" s="29"/>
      <c r="QIO18" s="29"/>
      <c r="QIP18" s="29"/>
      <c r="QIQ18" s="29"/>
      <c r="QIR18" s="29"/>
      <c r="QIS18" s="29"/>
      <c r="QIT18" s="29"/>
      <c r="QIU18" s="29"/>
      <c r="QIV18" s="29"/>
      <c r="QIW18" s="29"/>
      <c r="QIX18" s="29"/>
      <c r="QIY18" s="29"/>
      <c r="QIZ18" s="29"/>
      <c r="QJA18" s="29"/>
      <c r="QJB18" s="29"/>
      <c r="QJC18" s="29"/>
      <c r="QJD18" s="29"/>
      <c r="QJE18" s="29"/>
      <c r="QJF18" s="29"/>
      <c r="QJG18" s="29"/>
      <c r="QJH18" s="29"/>
      <c r="QJI18" s="29"/>
      <c r="QJJ18" s="29"/>
      <c r="QJK18" s="29"/>
      <c r="QJL18" s="29"/>
      <c r="QJM18" s="29"/>
      <c r="QJN18" s="29"/>
      <c r="QJO18" s="29"/>
      <c r="QJP18" s="29"/>
      <c r="QJQ18" s="29"/>
      <c r="QJR18" s="29"/>
      <c r="QJS18" s="29"/>
      <c r="QJT18" s="29"/>
      <c r="QJU18" s="29"/>
      <c r="QJV18" s="29"/>
      <c r="QJW18" s="29"/>
      <c r="QJX18" s="29"/>
      <c r="QJY18" s="29"/>
      <c r="QJZ18" s="29"/>
      <c r="QKA18" s="29"/>
      <c r="QKB18" s="29"/>
      <c r="QKC18" s="29"/>
      <c r="QKD18" s="29"/>
      <c r="QKE18" s="29"/>
      <c r="QKF18" s="29"/>
      <c r="QKG18" s="29"/>
      <c r="QKH18" s="29"/>
      <c r="QKI18" s="29"/>
      <c r="QKJ18" s="29"/>
      <c r="QKK18" s="29"/>
      <c r="QKL18" s="29"/>
      <c r="QKM18" s="29"/>
      <c r="QKN18" s="29"/>
      <c r="QKO18" s="29"/>
      <c r="QKP18" s="29"/>
      <c r="QKQ18" s="29"/>
      <c r="QKR18" s="29"/>
      <c r="QKS18" s="29"/>
      <c r="QKT18" s="29"/>
      <c r="QKU18" s="29"/>
      <c r="QKV18" s="29"/>
      <c r="QKW18" s="29"/>
      <c r="QKX18" s="29"/>
      <c r="QKY18" s="29"/>
      <c r="QKZ18" s="29"/>
      <c r="QLA18" s="29"/>
      <c r="QLB18" s="29"/>
      <c r="QLC18" s="29"/>
      <c r="QLD18" s="29"/>
      <c r="QLE18" s="29"/>
      <c r="QLF18" s="29"/>
      <c r="QLG18" s="29"/>
      <c r="QLH18" s="29"/>
      <c r="QLI18" s="29"/>
      <c r="QLJ18" s="29"/>
      <c r="QLK18" s="29"/>
      <c r="QLL18" s="29"/>
      <c r="QLM18" s="29"/>
      <c r="QLN18" s="29"/>
      <c r="QLO18" s="29"/>
      <c r="QLP18" s="29"/>
      <c r="QLQ18" s="29"/>
      <c r="QLR18" s="29"/>
      <c r="QLS18" s="29"/>
      <c r="QLT18" s="29"/>
      <c r="QLU18" s="29"/>
      <c r="QLV18" s="29"/>
      <c r="QLW18" s="29"/>
      <c r="QLX18" s="29"/>
      <c r="QLY18" s="29"/>
      <c r="QLZ18" s="29"/>
      <c r="QMA18" s="29"/>
      <c r="QMB18" s="29"/>
      <c r="QMC18" s="29"/>
      <c r="QMD18" s="29"/>
      <c r="QME18" s="29"/>
      <c r="QMF18" s="29"/>
      <c r="QMG18" s="29"/>
      <c r="QMH18" s="29"/>
      <c r="QMI18" s="29"/>
      <c r="QMJ18" s="29"/>
      <c r="QMK18" s="29"/>
      <c r="QML18" s="29"/>
      <c r="QMM18" s="29"/>
      <c r="QMN18" s="29"/>
      <c r="QMO18" s="29"/>
      <c r="QMP18" s="29"/>
      <c r="QMQ18" s="29"/>
      <c r="QMR18" s="29"/>
      <c r="QMS18" s="29"/>
      <c r="QMT18" s="29"/>
      <c r="QMU18" s="29"/>
      <c r="QMV18" s="29"/>
      <c r="QMW18" s="29"/>
      <c r="QMX18" s="29"/>
      <c r="QMY18" s="29"/>
      <c r="QMZ18" s="29"/>
      <c r="QNA18" s="29"/>
      <c r="QNB18" s="29"/>
      <c r="QNC18" s="29"/>
      <c r="QND18" s="29"/>
      <c r="QNE18" s="29"/>
      <c r="QNF18" s="29"/>
      <c r="QNG18" s="29"/>
      <c r="QNH18" s="29"/>
      <c r="QNI18" s="29"/>
      <c r="QNJ18" s="29"/>
      <c r="QNK18" s="29"/>
      <c r="QNL18" s="29"/>
      <c r="QNM18" s="29"/>
      <c r="QNN18" s="29"/>
      <c r="QNO18" s="29"/>
      <c r="QNP18" s="29"/>
      <c r="QNQ18" s="29"/>
      <c r="QNR18" s="29"/>
      <c r="QNS18" s="29"/>
      <c r="QNT18" s="29"/>
      <c r="QNU18" s="29"/>
      <c r="QNV18" s="29"/>
      <c r="QNW18" s="29"/>
      <c r="QNX18" s="29"/>
      <c r="QNY18" s="29"/>
      <c r="QNZ18" s="29"/>
      <c r="QOA18" s="29"/>
      <c r="QOB18" s="29"/>
      <c r="QOC18" s="29"/>
      <c r="QOD18" s="29"/>
      <c r="QOE18" s="29"/>
      <c r="QOF18" s="29"/>
      <c r="QOG18" s="29"/>
      <c r="QOH18" s="29"/>
      <c r="QOI18" s="29"/>
      <c r="QOJ18" s="29"/>
      <c r="QOK18" s="29"/>
      <c r="QOL18" s="29"/>
      <c r="QOM18" s="29"/>
      <c r="QON18" s="29"/>
      <c r="QOO18" s="29"/>
      <c r="QOP18" s="29"/>
      <c r="QOQ18" s="29"/>
      <c r="QOR18" s="29"/>
      <c r="QOS18" s="29"/>
      <c r="QOT18" s="29"/>
      <c r="QOU18" s="29"/>
      <c r="QOV18" s="29"/>
      <c r="QOW18" s="29"/>
      <c r="QOX18" s="29"/>
      <c r="QOY18" s="29"/>
      <c r="QOZ18" s="29"/>
      <c r="QPA18" s="29"/>
      <c r="QPB18" s="29"/>
      <c r="QPC18" s="29"/>
      <c r="QPD18" s="29"/>
      <c r="QPE18" s="29"/>
      <c r="QPF18" s="29"/>
      <c r="QPG18" s="29"/>
      <c r="QPH18" s="29"/>
      <c r="QPI18" s="29"/>
      <c r="QPJ18" s="29"/>
      <c r="QPK18" s="29"/>
      <c r="QPL18" s="29"/>
      <c r="QPM18" s="29"/>
      <c r="QPN18" s="29"/>
      <c r="QPO18" s="29"/>
      <c r="QPP18" s="29"/>
      <c r="QPQ18" s="29"/>
      <c r="QPR18" s="29"/>
      <c r="QPS18" s="29"/>
      <c r="QPT18" s="29"/>
      <c r="QPU18" s="29"/>
      <c r="QPV18" s="29"/>
      <c r="QPW18" s="29"/>
      <c r="QPX18" s="29"/>
      <c r="QPY18" s="29"/>
      <c r="QPZ18" s="29"/>
      <c r="QQA18" s="29"/>
      <c r="QQB18" s="29"/>
      <c r="QQC18" s="29"/>
      <c r="QQD18" s="29"/>
      <c r="QQE18" s="29"/>
      <c r="QQF18" s="29"/>
      <c r="QQG18" s="29"/>
      <c r="QQH18" s="29"/>
      <c r="QQI18" s="29"/>
      <c r="QQJ18" s="29"/>
      <c r="QQK18" s="29"/>
      <c r="QQL18" s="29"/>
      <c r="QQM18" s="29"/>
      <c r="QQN18" s="29"/>
      <c r="QQO18" s="29"/>
      <c r="QQP18" s="29"/>
      <c r="QQQ18" s="29"/>
      <c r="QQR18" s="29"/>
      <c r="QQS18" s="29"/>
      <c r="QQT18" s="29"/>
      <c r="QQU18" s="29"/>
      <c r="QQV18" s="29"/>
      <c r="QQW18" s="29"/>
      <c r="QQX18" s="29"/>
      <c r="QQY18" s="29"/>
      <c r="QQZ18" s="29"/>
      <c r="QRA18" s="29"/>
      <c r="QRB18" s="29"/>
      <c r="QRC18" s="29"/>
      <c r="QRD18" s="29"/>
      <c r="QRE18" s="29"/>
      <c r="QRF18" s="29"/>
      <c r="QRG18" s="29"/>
      <c r="QRH18" s="29"/>
      <c r="QRI18" s="29"/>
      <c r="QRJ18" s="29"/>
      <c r="QRK18" s="29"/>
      <c r="QRL18" s="29"/>
      <c r="QRM18" s="29"/>
      <c r="QRN18" s="29"/>
      <c r="QRO18" s="29"/>
      <c r="QRP18" s="29"/>
      <c r="QRQ18" s="29"/>
      <c r="QRR18" s="29"/>
      <c r="QRS18" s="29"/>
      <c r="QRT18" s="29"/>
      <c r="QRU18" s="29"/>
      <c r="QRV18" s="29"/>
      <c r="QRW18" s="29"/>
      <c r="QRX18" s="29"/>
      <c r="QRY18" s="29"/>
      <c r="QRZ18" s="29"/>
      <c r="QSA18" s="29"/>
      <c r="QSB18" s="29"/>
      <c r="QSC18" s="29"/>
      <c r="QSD18" s="29"/>
      <c r="QSE18" s="29"/>
      <c r="QSF18" s="29"/>
      <c r="QSG18" s="29"/>
      <c r="QSH18" s="29"/>
      <c r="QSI18" s="29"/>
      <c r="QSJ18" s="29"/>
      <c r="QSK18" s="29"/>
      <c r="QSL18" s="29"/>
      <c r="QSM18" s="29"/>
      <c r="QSN18" s="29"/>
      <c r="QSO18" s="29"/>
      <c r="QSP18" s="29"/>
      <c r="QSQ18" s="29"/>
      <c r="QSR18" s="29"/>
      <c r="QSS18" s="29"/>
      <c r="QST18" s="29"/>
      <c r="QSU18" s="29"/>
      <c r="QSV18" s="29"/>
      <c r="QSW18" s="29"/>
      <c r="QSX18" s="29"/>
      <c r="QSY18" s="29"/>
      <c r="QSZ18" s="29"/>
      <c r="QTA18" s="29"/>
      <c r="QTB18" s="29"/>
      <c r="QTC18" s="29"/>
      <c r="QTD18" s="29"/>
      <c r="QTE18" s="29"/>
      <c r="QTF18" s="29"/>
      <c r="QTG18" s="29"/>
      <c r="QTH18" s="29"/>
      <c r="QTI18" s="29"/>
      <c r="QTJ18" s="29"/>
      <c r="QTK18" s="29"/>
      <c r="QTL18" s="29"/>
      <c r="QTM18" s="29"/>
      <c r="QTN18" s="29"/>
      <c r="QTO18" s="29"/>
      <c r="QTP18" s="29"/>
      <c r="QTQ18" s="29"/>
      <c r="QTR18" s="29"/>
      <c r="QTS18" s="29"/>
      <c r="QTT18" s="29"/>
      <c r="QTU18" s="29"/>
      <c r="QTV18" s="29"/>
      <c r="QTW18" s="29"/>
      <c r="QTX18" s="29"/>
      <c r="QTY18" s="29"/>
      <c r="QTZ18" s="29"/>
      <c r="QUA18" s="29"/>
      <c r="QUB18" s="29"/>
      <c r="QUC18" s="29"/>
      <c r="QUD18" s="29"/>
      <c r="QUE18" s="29"/>
      <c r="QUF18" s="29"/>
      <c r="QUG18" s="29"/>
      <c r="QUH18" s="29"/>
      <c r="QUI18" s="29"/>
      <c r="QUJ18" s="29"/>
      <c r="QUK18" s="29"/>
      <c r="QUL18" s="29"/>
      <c r="QUM18" s="29"/>
      <c r="QUN18" s="29"/>
      <c r="QUO18" s="29"/>
      <c r="QUP18" s="29"/>
      <c r="QUQ18" s="29"/>
      <c r="QUR18" s="29"/>
      <c r="QUS18" s="29"/>
      <c r="QUT18" s="29"/>
      <c r="QUU18" s="29"/>
      <c r="QUV18" s="29"/>
      <c r="QUW18" s="29"/>
      <c r="QUX18" s="29"/>
      <c r="QUY18" s="29"/>
      <c r="QUZ18" s="29"/>
      <c r="QVA18" s="29"/>
      <c r="QVB18" s="29"/>
      <c r="QVC18" s="29"/>
      <c r="QVD18" s="29"/>
      <c r="QVE18" s="29"/>
      <c r="QVF18" s="29"/>
      <c r="QVG18" s="29"/>
      <c r="QVH18" s="29"/>
      <c r="QVI18" s="29"/>
      <c r="QVJ18" s="29"/>
      <c r="QVK18" s="29"/>
      <c r="QVL18" s="29"/>
      <c r="QVM18" s="29"/>
      <c r="QVN18" s="29"/>
      <c r="QVO18" s="29"/>
      <c r="QVP18" s="29"/>
      <c r="QVQ18" s="29"/>
      <c r="QVR18" s="29"/>
      <c r="QVS18" s="29"/>
      <c r="QVT18" s="29"/>
      <c r="QVU18" s="29"/>
      <c r="QVV18" s="29"/>
      <c r="QVW18" s="29"/>
      <c r="QVX18" s="29"/>
      <c r="QVY18" s="29"/>
      <c r="QVZ18" s="29"/>
      <c r="QWA18" s="29"/>
      <c r="QWB18" s="29"/>
      <c r="QWC18" s="29"/>
      <c r="QWD18" s="29"/>
      <c r="QWE18" s="29"/>
      <c r="QWF18" s="29"/>
      <c r="QWG18" s="29"/>
      <c r="QWH18" s="29"/>
      <c r="QWI18" s="29"/>
      <c r="QWJ18" s="29"/>
      <c r="QWK18" s="29"/>
      <c r="QWL18" s="29"/>
      <c r="QWM18" s="29"/>
      <c r="QWN18" s="29"/>
      <c r="QWO18" s="29"/>
      <c r="QWP18" s="29"/>
      <c r="QWQ18" s="29"/>
      <c r="QWR18" s="29"/>
      <c r="QWS18" s="29"/>
      <c r="QWT18" s="29"/>
      <c r="QWU18" s="29"/>
      <c r="QWV18" s="29"/>
      <c r="QWW18" s="29"/>
      <c r="QWX18" s="29"/>
      <c r="QWY18" s="29"/>
      <c r="QWZ18" s="29"/>
      <c r="QXA18" s="29"/>
      <c r="QXB18" s="29"/>
      <c r="QXC18" s="29"/>
      <c r="QXD18" s="29"/>
      <c r="QXE18" s="29"/>
      <c r="QXF18" s="29"/>
      <c r="QXG18" s="29"/>
      <c r="QXH18" s="29"/>
      <c r="QXI18" s="29"/>
      <c r="QXJ18" s="29"/>
      <c r="QXK18" s="29"/>
      <c r="QXL18" s="29"/>
      <c r="QXM18" s="29"/>
      <c r="QXN18" s="29"/>
      <c r="QXO18" s="29"/>
      <c r="QXP18" s="29"/>
      <c r="QXQ18" s="29"/>
      <c r="QXR18" s="29"/>
      <c r="QXS18" s="29"/>
      <c r="QXT18" s="29"/>
      <c r="QXU18" s="29"/>
      <c r="QXV18" s="29"/>
      <c r="QXW18" s="29"/>
      <c r="QXX18" s="29"/>
      <c r="QXY18" s="29"/>
      <c r="QXZ18" s="29"/>
      <c r="QYA18" s="29"/>
      <c r="QYB18" s="29"/>
      <c r="QYC18" s="29"/>
      <c r="QYD18" s="29"/>
      <c r="QYE18" s="29"/>
      <c r="QYF18" s="29"/>
      <c r="QYG18" s="29"/>
      <c r="QYH18" s="29"/>
      <c r="QYI18" s="29"/>
      <c r="QYJ18" s="29"/>
      <c r="QYK18" s="29"/>
      <c r="QYL18" s="29"/>
      <c r="QYM18" s="29"/>
      <c r="QYN18" s="29"/>
      <c r="QYO18" s="29"/>
      <c r="QYP18" s="29"/>
      <c r="QYQ18" s="29"/>
      <c r="QYR18" s="29"/>
      <c r="QYS18" s="29"/>
      <c r="QYT18" s="29"/>
      <c r="QYU18" s="29"/>
      <c r="QYV18" s="29"/>
      <c r="QYW18" s="29"/>
      <c r="QYX18" s="29"/>
      <c r="QYY18" s="29"/>
      <c r="QYZ18" s="29"/>
      <c r="QZA18" s="29"/>
      <c r="QZB18" s="29"/>
      <c r="QZC18" s="29"/>
      <c r="QZD18" s="29"/>
      <c r="QZE18" s="29"/>
      <c r="QZF18" s="29"/>
      <c r="QZG18" s="29"/>
      <c r="QZH18" s="29"/>
      <c r="QZI18" s="29"/>
      <c r="QZJ18" s="29"/>
      <c r="QZK18" s="29"/>
      <c r="QZL18" s="29"/>
      <c r="QZM18" s="29"/>
      <c r="QZN18" s="29"/>
      <c r="QZO18" s="29"/>
      <c r="QZP18" s="29"/>
      <c r="QZQ18" s="29"/>
      <c r="QZR18" s="29"/>
      <c r="QZS18" s="29"/>
      <c r="QZT18" s="29"/>
      <c r="QZU18" s="29"/>
      <c r="QZV18" s="29"/>
      <c r="QZW18" s="29"/>
      <c r="QZX18" s="29"/>
      <c r="QZY18" s="29"/>
      <c r="QZZ18" s="29"/>
      <c r="RAA18" s="29"/>
      <c r="RAB18" s="29"/>
      <c r="RAC18" s="29"/>
      <c r="RAD18" s="29"/>
      <c r="RAE18" s="29"/>
      <c r="RAF18" s="29"/>
      <c r="RAG18" s="29"/>
      <c r="RAH18" s="29"/>
      <c r="RAI18" s="29"/>
      <c r="RAJ18" s="29"/>
      <c r="RAK18" s="29"/>
      <c r="RAL18" s="29"/>
      <c r="RAM18" s="29"/>
      <c r="RAN18" s="29"/>
      <c r="RAO18" s="29"/>
      <c r="RAP18" s="29"/>
      <c r="RAQ18" s="29"/>
      <c r="RAR18" s="29"/>
      <c r="RAS18" s="29"/>
      <c r="RAT18" s="29"/>
      <c r="RAU18" s="29"/>
      <c r="RAV18" s="29"/>
      <c r="RAW18" s="29"/>
      <c r="RAX18" s="29"/>
      <c r="RAY18" s="29"/>
      <c r="RAZ18" s="29"/>
      <c r="RBA18" s="29"/>
      <c r="RBB18" s="29"/>
      <c r="RBC18" s="29"/>
      <c r="RBD18" s="29"/>
      <c r="RBE18" s="29"/>
      <c r="RBF18" s="29"/>
      <c r="RBG18" s="29"/>
      <c r="RBH18" s="29"/>
      <c r="RBI18" s="29"/>
      <c r="RBJ18" s="29"/>
      <c r="RBK18" s="29"/>
      <c r="RBL18" s="29"/>
      <c r="RBM18" s="29"/>
      <c r="RBN18" s="29"/>
      <c r="RBO18" s="29"/>
      <c r="RBP18" s="29"/>
      <c r="RBQ18" s="29"/>
      <c r="RBR18" s="29"/>
      <c r="RBS18" s="29"/>
      <c r="RBT18" s="29"/>
      <c r="RBU18" s="29"/>
      <c r="RBV18" s="29"/>
      <c r="RBW18" s="29"/>
      <c r="RBX18" s="29"/>
      <c r="RBY18" s="29"/>
      <c r="RBZ18" s="29"/>
      <c r="RCA18" s="29"/>
      <c r="RCB18" s="29"/>
      <c r="RCC18" s="29"/>
      <c r="RCD18" s="29"/>
      <c r="RCE18" s="29"/>
      <c r="RCF18" s="29"/>
      <c r="RCG18" s="29"/>
      <c r="RCH18" s="29"/>
      <c r="RCI18" s="29"/>
      <c r="RCJ18" s="29"/>
      <c r="RCK18" s="29"/>
      <c r="RCL18" s="29"/>
      <c r="RCM18" s="29"/>
      <c r="RCN18" s="29"/>
      <c r="RCO18" s="29"/>
      <c r="RCP18" s="29"/>
      <c r="RCQ18" s="29"/>
      <c r="RCR18" s="29"/>
      <c r="RCS18" s="29"/>
      <c r="RCT18" s="29"/>
      <c r="RCU18" s="29"/>
      <c r="RCV18" s="29"/>
      <c r="RCW18" s="29"/>
      <c r="RCX18" s="29"/>
      <c r="RCY18" s="29"/>
      <c r="RCZ18" s="29"/>
      <c r="RDA18" s="29"/>
      <c r="RDB18" s="29"/>
      <c r="RDC18" s="29"/>
      <c r="RDD18" s="29"/>
      <c r="RDE18" s="29"/>
      <c r="RDF18" s="29"/>
      <c r="RDG18" s="29"/>
      <c r="RDH18" s="29"/>
      <c r="RDI18" s="29"/>
      <c r="RDJ18" s="29"/>
      <c r="RDK18" s="29"/>
      <c r="RDL18" s="29"/>
      <c r="RDM18" s="29"/>
      <c r="RDN18" s="29"/>
      <c r="RDO18" s="29"/>
      <c r="RDP18" s="29"/>
      <c r="RDQ18" s="29"/>
      <c r="RDR18" s="29"/>
      <c r="RDS18" s="29"/>
      <c r="RDT18" s="29"/>
      <c r="RDU18" s="29"/>
      <c r="RDV18" s="29"/>
      <c r="RDW18" s="29"/>
      <c r="RDX18" s="29"/>
      <c r="RDY18" s="29"/>
      <c r="RDZ18" s="29"/>
      <c r="REA18" s="29"/>
      <c r="REB18" s="29"/>
      <c r="REC18" s="29"/>
      <c r="RED18" s="29"/>
      <c r="REE18" s="29"/>
      <c r="REF18" s="29"/>
      <c r="REG18" s="29"/>
      <c r="REH18" s="29"/>
      <c r="REI18" s="29"/>
      <c r="REJ18" s="29"/>
      <c r="REK18" s="29"/>
      <c r="REL18" s="29"/>
      <c r="REM18" s="29"/>
      <c r="REN18" s="29"/>
      <c r="REO18" s="29"/>
      <c r="REP18" s="29"/>
      <c r="REQ18" s="29"/>
      <c r="RER18" s="29"/>
      <c r="RES18" s="29"/>
      <c r="RET18" s="29"/>
      <c r="REU18" s="29"/>
      <c r="REV18" s="29"/>
      <c r="REW18" s="29"/>
      <c r="REX18" s="29"/>
      <c r="REY18" s="29"/>
      <c r="REZ18" s="29"/>
      <c r="RFA18" s="29"/>
      <c r="RFB18" s="29"/>
      <c r="RFC18" s="29"/>
      <c r="RFD18" s="29"/>
      <c r="RFE18" s="29"/>
      <c r="RFF18" s="29"/>
      <c r="RFG18" s="29"/>
      <c r="RFH18" s="29"/>
      <c r="RFI18" s="29"/>
      <c r="RFJ18" s="29"/>
      <c r="RFK18" s="29"/>
      <c r="RFL18" s="29"/>
      <c r="RFM18" s="29"/>
      <c r="RFN18" s="29"/>
      <c r="RFO18" s="29"/>
      <c r="RFP18" s="29"/>
      <c r="RFQ18" s="29"/>
      <c r="RFR18" s="29"/>
      <c r="RFS18" s="29"/>
      <c r="RFT18" s="29"/>
      <c r="RFU18" s="29"/>
      <c r="RFV18" s="29"/>
      <c r="RFW18" s="29"/>
      <c r="RFX18" s="29"/>
      <c r="RFY18" s="29"/>
      <c r="RFZ18" s="29"/>
      <c r="RGA18" s="29"/>
      <c r="RGB18" s="29"/>
      <c r="RGC18" s="29"/>
      <c r="RGD18" s="29"/>
      <c r="RGE18" s="29"/>
      <c r="RGF18" s="29"/>
      <c r="RGG18" s="29"/>
      <c r="RGH18" s="29"/>
      <c r="RGI18" s="29"/>
      <c r="RGJ18" s="29"/>
      <c r="RGK18" s="29"/>
      <c r="RGL18" s="29"/>
      <c r="RGM18" s="29"/>
      <c r="RGN18" s="29"/>
      <c r="RGO18" s="29"/>
      <c r="RGP18" s="29"/>
      <c r="RGQ18" s="29"/>
      <c r="RGR18" s="29"/>
      <c r="RGS18" s="29"/>
      <c r="RGT18" s="29"/>
      <c r="RGU18" s="29"/>
      <c r="RGV18" s="29"/>
      <c r="RGW18" s="29"/>
      <c r="RGX18" s="29"/>
      <c r="RGY18" s="29"/>
      <c r="RGZ18" s="29"/>
      <c r="RHA18" s="29"/>
      <c r="RHB18" s="29"/>
      <c r="RHC18" s="29"/>
      <c r="RHD18" s="29"/>
      <c r="RHE18" s="29"/>
      <c r="RHF18" s="29"/>
      <c r="RHG18" s="29"/>
      <c r="RHH18" s="29"/>
      <c r="RHI18" s="29"/>
      <c r="RHJ18" s="29"/>
      <c r="RHK18" s="29"/>
      <c r="RHL18" s="29"/>
      <c r="RHM18" s="29"/>
      <c r="RHN18" s="29"/>
      <c r="RHO18" s="29"/>
      <c r="RHP18" s="29"/>
      <c r="RHQ18" s="29"/>
      <c r="RHR18" s="29"/>
      <c r="RHS18" s="29"/>
      <c r="RHT18" s="29"/>
      <c r="RHU18" s="29"/>
      <c r="RHV18" s="29"/>
      <c r="RHW18" s="29"/>
      <c r="RHX18" s="29"/>
      <c r="RHY18" s="29"/>
      <c r="RHZ18" s="29"/>
      <c r="RIA18" s="29"/>
      <c r="RIB18" s="29"/>
      <c r="RIC18" s="29"/>
      <c r="RID18" s="29"/>
      <c r="RIE18" s="29"/>
      <c r="RIF18" s="29"/>
      <c r="RIG18" s="29"/>
      <c r="RIH18" s="29"/>
      <c r="RII18" s="29"/>
      <c r="RIJ18" s="29"/>
      <c r="RIK18" s="29"/>
      <c r="RIL18" s="29"/>
      <c r="RIM18" s="29"/>
      <c r="RIN18" s="29"/>
      <c r="RIO18" s="29"/>
      <c r="RIP18" s="29"/>
      <c r="RIQ18" s="29"/>
      <c r="RIR18" s="29"/>
      <c r="RIS18" s="29"/>
      <c r="RIT18" s="29"/>
      <c r="RIU18" s="29"/>
      <c r="RIV18" s="29"/>
      <c r="RIW18" s="29"/>
      <c r="RIX18" s="29"/>
      <c r="RIY18" s="29"/>
      <c r="RIZ18" s="29"/>
      <c r="RJA18" s="29"/>
      <c r="RJB18" s="29"/>
      <c r="RJC18" s="29"/>
      <c r="RJD18" s="29"/>
      <c r="RJE18" s="29"/>
      <c r="RJF18" s="29"/>
      <c r="RJG18" s="29"/>
      <c r="RJH18" s="29"/>
      <c r="RJI18" s="29"/>
      <c r="RJJ18" s="29"/>
      <c r="RJK18" s="29"/>
      <c r="RJL18" s="29"/>
      <c r="RJM18" s="29"/>
      <c r="RJN18" s="29"/>
      <c r="RJO18" s="29"/>
      <c r="RJP18" s="29"/>
      <c r="RJQ18" s="29"/>
      <c r="RJR18" s="29"/>
      <c r="RJS18" s="29"/>
      <c r="RJT18" s="29"/>
      <c r="RJU18" s="29"/>
      <c r="RJV18" s="29"/>
      <c r="RJW18" s="29"/>
      <c r="RJX18" s="29"/>
      <c r="RJY18" s="29"/>
      <c r="RJZ18" s="29"/>
      <c r="RKA18" s="29"/>
      <c r="RKB18" s="29"/>
      <c r="RKC18" s="29"/>
      <c r="RKD18" s="29"/>
      <c r="RKE18" s="29"/>
      <c r="RKF18" s="29"/>
      <c r="RKG18" s="29"/>
      <c r="RKH18" s="29"/>
      <c r="RKI18" s="29"/>
      <c r="RKJ18" s="29"/>
      <c r="RKK18" s="29"/>
      <c r="RKL18" s="29"/>
      <c r="RKM18" s="29"/>
      <c r="RKN18" s="29"/>
      <c r="RKO18" s="29"/>
      <c r="RKP18" s="29"/>
      <c r="RKQ18" s="29"/>
      <c r="RKR18" s="29"/>
      <c r="RKS18" s="29"/>
      <c r="RKT18" s="29"/>
      <c r="RKU18" s="29"/>
      <c r="RKV18" s="29"/>
      <c r="RKW18" s="29"/>
      <c r="RKX18" s="29"/>
      <c r="RKY18" s="29"/>
      <c r="RKZ18" s="29"/>
      <c r="RLA18" s="29"/>
      <c r="RLB18" s="29"/>
      <c r="RLC18" s="29"/>
      <c r="RLD18" s="29"/>
      <c r="RLE18" s="29"/>
      <c r="RLF18" s="29"/>
      <c r="RLG18" s="29"/>
      <c r="RLH18" s="29"/>
      <c r="RLI18" s="29"/>
      <c r="RLJ18" s="29"/>
      <c r="RLK18" s="29"/>
      <c r="RLL18" s="29"/>
      <c r="RLM18" s="29"/>
      <c r="RLN18" s="29"/>
      <c r="RLO18" s="29"/>
      <c r="RLP18" s="29"/>
      <c r="RLQ18" s="29"/>
      <c r="RLR18" s="29"/>
      <c r="RLS18" s="29"/>
      <c r="RLT18" s="29"/>
      <c r="RLU18" s="29"/>
      <c r="RLV18" s="29"/>
      <c r="RLW18" s="29"/>
      <c r="RLX18" s="29"/>
      <c r="RLY18" s="29"/>
      <c r="RLZ18" s="29"/>
      <c r="RMA18" s="29"/>
      <c r="RMB18" s="29"/>
      <c r="RMC18" s="29"/>
      <c r="RMD18" s="29"/>
      <c r="RME18" s="29"/>
      <c r="RMF18" s="29"/>
      <c r="RMG18" s="29"/>
      <c r="RMH18" s="29"/>
      <c r="RMI18" s="29"/>
      <c r="RMJ18" s="29"/>
      <c r="RMK18" s="29"/>
      <c r="RML18" s="29"/>
      <c r="RMM18" s="29"/>
      <c r="RMN18" s="29"/>
      <c r="RMO18" s="29"/>
      <c r="RMP18" s="29"/>
      <c r="RMQ18" s="29"/>
      <c r="RMR18" s="29"/>
      <c r="RMS18" s="29"/>
      <c r="RMT18" s="29"/>
      <c r="RMU18" s="29"/>
      <c r="RMV18" s="29"/>
      <c r="RMW18" s="29"/>
      <c r="RMX18" s="29"/>
      <c r="RMY18" s="29"/>
      <c r="RMZ18" s="29"/>
      <c r="RNA18" s="29"/>
      <c r="RNB18" s="29"/>
      <c r="RNC18" s="29"/>
      <c r="RND18" s="29"/>
      <c r="RNE18" s="29"/>
      <c r="RNF18" s="29"/>
      <c r="RNG18" s="29"/>
      <c r="RNH18" s="29"/>
      <c r="RNI18" s="29"/>
      <c r="RNJ18" s="29"/>
      <c r="RNK18" s="29"/>
      <c r="RNL18" s="29"/>
      <c r="RNM18" s="29"/>
      <c r="RNN18" s="29"/>
      <c r="RNO18" s="29"/>
      <c r="RNP18" s="29"/>
      <c r="RNQ18" s="29"/>
      <c r="RNR18" s="29"/>
      <c r="RNS18" s="29"/>
      <c r="RNT18" s="29"/>
      <c r="RNU18" s="29"/>
      <c r="RNV18" s="29"/>
      <c r="RNW18" s="29"/>
      <c r="RNX18" s="29"/>
      <c r="RNY18" s="29"/>
      <c r="RNZ18" s="29"/>
      <c r="ROA18" s="29"/>
      <c r="ROB18" s="29"/>
      <c r="ROC18" s="29"/>
      <c r="ROD18" s="29"/>
      <c r="ROE18" s="29"/>
      <c r="ROF18" s="29"/>
      <c r="ROG18" s="29"/>
      <c r="ROH18" s="29"/>
      <c r="ROI18" s="29"/>
      <c r="ROJ18" s="29"/>
      <c r="ROK18" s="29"/>
      <c r="ROL18" s="29"/>
      <c r="ROM18" s="29"/>
      <c r="RON18" s="29"/>
      <c r="ROO18" s="29"/>
      <c r="ROP18" s="29"/>
      <c r="ROQ18" s="29"/>
      <c r="ROR18" s="29"/>
      <c r="ROS18" s="29"/>
      <c r="ROT18" s="29"/>
      <c r="ROU18" s="29"/>
      <c r="ROV18" s="29"/>
      <c r="ROW18" s="29"/>
      <c r="ROX18" s="29"/>
      <c r="ROY18" s="29"/>
      <c r="ROZ18" s="29"/>
      <c r="RPA18" s="29"/>
      <c r="RPB18" s="29"/>
      <c r="RPC18" s="29"/>
      <c r="RPD18" s="29"/>
      <c r="RPE18" s="29"/>
      <c r="RPF18" s="29"/>
      <c r="RPG18" s="29"/>
      <c r="RPH18" s="29"/>
      <c r="RPI18" s="29"/>
      <c r="RPJ18" s="29"/>
      <c r="RPK18" s="29"/>
      <c r="RPL18" s="29"/>
      <c r="RPM18" s="29"/>
      <c r="RPN18" s="29"/>
      <c r="RPO18" s="29"/>
      <c r="RPP18" s="29"/>
      <c r="RPQ18" s="29"/>
      <c r="RPR18" s="29"/>
      <c r="RPS18" s="29"/>
      <c r="RPT18" s="29"/>
      <c r="RPU18" s="29"/>
      <c r="RPV18" s="29"/>
      <c r="RPW18" s="29"/>
      <c r="RPX18" s="29"/>
      <c r="RPY18" s="29"/>
      <c r="RPZ18" s="29"/>
      <c r="RQA18" s="29"/>
      <c r="RQB18" s="29"/>
      <c r="RQC18" s="29"/>
      <c r="RQD18" s="29"/>
      <c r="RQE18" s="29"/>
      <c r="RQF18" s="29"/>
      <c r="RQG18" s="29"/>
      <c r="RQH18" s="29"/>
      <c r="RQI18" s="29"/>
      <c r="RQJ18" s="29"/>
      <c r="RQK18" s="29"/>
      <c r="RQL18" s="29"/>
      <c r="RQM18" s="29"/>
      <c r="RQN18" s="29"/>
      <c r="RQO18" s="29"/>
      <c r="RQP18" s="29"/>
      <c r="RQQ18" s="29"/>
      <c r="RQR18" s="29"/>
      <c r="RQS18" s="29"/>
      <c r="RQT18" s="29"/>
      <c r="RQU18" s="29"/>
      <c r="RQV18" s="29"/>
      <c r="RQW18" s="29"/>
      <c r="RQX18" s="29"/>
      <c r="RQY18" s="29"/>
      <c r="RQZ18" s="29"/>
      <c r="RRA18" s="29"/>
      <c r="RRB18" s="29"/>
      <c r="RRC18" s="29"/>
      <c r="RRD18" s="29"/>
      <c r="RRE18" s="29"/>
      <c r="RRF18" s="29"/>
      <c r="RRG18" s="29"/>
      <c r="RRH18" s="29"/>
      <c r="RRI18" s="29"/>
      <c r="RRJ18" s="29"/>
      <c r="RRK18" s="29"/>
      <c r="RRL18" s="29"/>
      <c r="RRM18" s="29"/>
      <c r="RRN18" s="29"/>
      <c r="RRO18" s="29"/>
      <c r="RRP18" s="29"/>
      <c r="RRQ18" s="29"/>
      <c r="RRR18" s="29"/>
      <c r="RRS18" s="29"/>
      <c r="RRT18" s="29"/>
      <c r="RRU18" s="29"/>
      <c r="RRV18" s="29"/>
      <c r="RRW18" s="29"/>
      <c r="RRX18" s="29"/>
      <c r="RRY18" s="29"/>
      <c r="RRZ18" s="29"/>
      <c r="RSA18" s="29"/>
      <c r="RSB18" s="29"/>
      <c r="RSC18" s="29"/>
      <c r="RSD18" s="29"/>
      <c r="RSE18" s="29"/>
      <c r="RSF18" s="29"/>
      <c r="RSG18" s="29"/>
      <c r="RSH18" s="29"/>
      <c r="RSI18" s="29"/>
      <c r="RSJ18" s="29"/>
      <c r="RSK18" s="29"/>
      <c r="RSL18" s="29"/>
      <c r="RSM18" s="29"/>
      <c r="RSN18" s="29"/>
      <c r="RSO18" s="29"/>
      <c r="RSP18" s="29"/>
      <c r="RSQ18" s="29"/>
      <c r="RSR18" s="29"/>
      <c r="RSS18" s="29"/>
      <c r="RST18" s="29"/>
      <c r="RSU18" s="29"/>
      <c r="RSV18" s="29"/>
      <c r="RSW18" s="29"/>
      <c r="RSX18" s="29"/>
      <c r="RSY18" s="29"/>
      <c r="RSZ18" s="29"/>
      <c r="RTA18" s="29"/>
      <c r="RTB18" s="29"/>
      <c r="RTC18" s="29"/>
      <c r="RTD18" s="29"/>
      <c r="RTE18" s="29"/>
      <c r="RTF18" s="29"/>
      <c r="RTG18" s="29"/>
      <c r="RTH18" s="29"/>
      <c r="RTI18" s="29"/>
      <c r="RTJ18" s="29"/>
      <c r="RTK18" s="29"/>
      <c r="RTL18" s="29"/>
      <c r="RTM18" s="29"/>
      <c r="RTN18" s="29"/>
      <c r="RTO18" s="29"/>
      <c r="RTP18" s="29"/>
      <c r="RTQ18" s="29"/>
      <c r="RTR18" s="29"/>
      <c r="RTS18" s="29"/>
      <c r="RTT18" s="29"/>
      <c r="RTU18" s="29"/>
      <c r="RTV18" s="29"/>
      <c r="RTW18" s="29"/>
      <c r="RTX18" s="29"/>
      <c r="RTY18" s="29"/>
      <c r="RTZ18" s="29"/>
      <c r="RUA18" s="29"/>
      <c r="RUB18" s="29"/>
      <c r="RUC18" s="29"/>
      <c r="RUD18" s="29"/>
      <c r="RUE18" s="29"/>
      <c r="RUF18" s="29"/>
      <c r="RUG18" s="29"/>
      <c r="RUH18" s="29"/>
      <c r="RUI18" s="29"/>
      <c r="RUJ18" s="29"/>
      <c r="RUK18" s="29"/>
      <c r="RUL18" s="29"/>
      <c r="RUM18" s="29"/>
      <c r="RUN18" s="29"/>
      <c r="RUO18" s="29"/>
      <c r="RUP18" s="29"/>
      <c r="RUQ18" s="29"/>
      <c r="RUR18" s="29"/>
      <c r="RUS18" s="29"/>
      <c r="RUT18" s="29"/>
      <c r="RUU18" s="29"/>
      <c r="RUV18" s="29"/>
      <c r="RUW18" s="29"/>
      <c r="RUX18" s="29"/>
      <c r="RUY18" s="29"/>
      <c r="RUZ18" s="29"/>
      <c r="RVA18" s="29"/>
      <c r="RVB18" s="29"/>
      <c r="RVC18" s="29"/>
      <c r="RVD18" s="29"/>
      <c r="RVE18" s="29"/>
      <c r="RVF18" s="29"/>
      <c r="RVG18" s="29"/>
      <c r="RVH18" s="29"/>
      <c r="RVI18" s="29"/>
      <c r="RVJ18" s="29"/>
      <c r="RVK18" s="29"/>
      <c r="RVL18" s="29"/>
      <c r="RVM18" s="29"/>
      <c r="RVN18" s="29"/>
      <c r="RVO18" s="29"/>
      <c r="RVP18" s="29"/>
      <c r="RVQ18" s="29"/>
      <c r="RVR18" s="29"/>
      <c r="RVS18" s="29"/>
      <c r="RVT18" s="29"/>
      <c r="RVU18" s="29"/>
      <c r="RVV18" s="29"/>
      <c r="RVW18" s="29"/>
      <c r="RVX18" s="29"/>
      <c r="RVY18" s="29"/>
      <c r="RVZ18" s="29"/>
      <c r="RWA18" s="29"/>
      <c r="RWB18" s="29"/>
      <c r="RWC18" s="29"/>
      <c r="RWD18" s="29"/>
      <c r="RWE18" s="29"/>
      <c r="RWF18" s="29"/>
      <c r="RWG18" s="29"/>
      <c r="RWH18" s="29"/>
      <c r="RWI18" s="29"/>
      <c r="RWJ18" s="29"/>
      <c r="RWK18" s="29"/>
      <c r="RWL18" s="29"/>
      <c r="RWM18" s="29"/>
      <c r="RWN18" s="29"/>
      <c r="RWO18" s="29"/>
      <c r="RWP18" s="29"/>
      <c r="RWQ18" s="29"/>
      <c r="RWR18" s="29"/>
      <c r="RWS18" s="29"/>
      <c r="RWT18" s="29"/>
      <c r="RWU18" s="29"/>
      <c r="RWV18" s="29"/>
      <c r="RWW18" s="29"/>
      <c r="RWX18" s="29"/>
      <c r="RWY18" s="29"/>
      <c r="RWZ18" s="29"/>
      <c r="RXA18" s="29"/>
      <c r="RXB18" s="29"/>
      <c r="RXC18" s="29"/>
      <c r="RXD18" s="29"/>
      <c r="RXE18" s="29"/>
      <c r="RXF18" s="29"/>
      <c r="RXG18" s="29"/>
      <c r="RXH18" s="29"/>
      <c r="RXI18" s="29"/>
      <c r="RXJ18" s="29"/>
      <c r="RXK18" s="29"/>
      <c r="RXL18" s="29"/>
      <c r="RXM18" s="29"/>
      <c r="RXN18" s="29"/>
      <c r="RXO18" s="29"/>
      <c r="RXP18" s="29"/>
      <c r="RXQ18" s="29"/>
      <c r="RXR18" s="29"/>
      <c r="RXS18" s="29"/>
      <c r="RXT18" s="29"/>
      <c r="RXU18" s="29"/>
      <c r="RXV18" s="29"/>
      <c r="RXW18" s="29"/>
      <c r="RXX18" s="29"/>
      <c r="RXY18" s="29"/>
      <c r="RXZ18" s="29"/>
      <c r="RYA18" s="29"/>
      <c r="RYB18" s="29"/>
      <c r="RYC18" s="29"/>
      <c r="RYD18" s="29"/>
      <c r="RYE18" s="29"/>
      <c r="RYF18" s="29"/>
      <c r="RYG18" s="29"/>
      <c r="RYH18" s="29"/>
      <c r="RYI18" s="29"/>
      <c r="RYJ18" s="29"/>
      <c r="RYK18" s="29"/>
      <c r="RYL18" s="29"/>
      <c r="RYM18" s="29"/>
      <c r="RYN18" s="29"/>
      <c r="RYO18" s="29"/>
      <c r="RYP18" s="29"/>
      <c r="RYQ18" s="29"/>
      <c r="RYR18" s="29"/>
      <c r="RYS18" s="29"/>
      <c r="RYT18" s="29"/>
      <c r="RYU18" s="29"/>
      <c r="RYV18" s="29"/>
      <c r="RYW18" s="29"/>
      <c r="RYX18" s="29"/>
      <c r="RYY18" s="29"/>
      <c r="RYZ18" s="29"/>
      <c r="RZA18" s="29"/>
      <c r="RZB18" s="29"/>
      <c r="RZC18" s="29"/>
      <c r="RZD18" s="29"/>
      <c r="RZE18" s="29"/>
      <c r="RZF18" s="29"/>
      <c r="RZG18" s="29"/>
      <c r="RZH18" s="29"/>
      <c r="RZI18" s="29"/>
      <c r="RZJ18" s="29"/>
      <c r="RZK18" s="29"/>
      <c r="RZL18" s="29"/>
      <c r="RZM18" s="29"/>
      <c r="RZN18" s="29"/>
      <c r="RZO18" s="29"/>
      <c r="RZP18" s="29"/>
      <c r="RZQ18" s="29"/>
      <c r="RZR18" s="29"/>
      <c r="RZS18" s="29"/>
      <c r="RZT18" s="29"/>
      <c r="RZU18" s="29"/>
      <c r="RZV18" s="29"/>
      <c r="RZW18" s="29"/>
      <c r="RZX18" s="29"/>
      <c r="RZY18" s="29"/>
      <c r="RZZ18" s="29"/>
      <c r="SAA18" s="29"/>
      <c r="SAB18" s="29"/>
      <c r="SAC18" s="29"/>
      <c r="SAD18" s="29"/>
      <c r="SAE18" s="29"/>
      <c r="SAF18" s="29"/>
      <c r="SAG18" s="29"/>
      <c r="SAH18" s="29"/>
      <c r="SAI18" s="29"/>
      <c r="SAJ18" s="29"/>
      <c r="SAK18" s="29"/>
      <c r="SAL18" s="29"/>
      <c r="SAM18" s="29"/>
      <c r="SAN18" s="29"/>
      <c r="SAO18" s="29"/>
      <c r="SAP18" s="29"/>
      <c r="SAQ18" s="29"/>
      <c r="SAR18" s="29"/>
      <c r="SAS18" s="29"/>
      <c r="SAT18" s="29"/>
      <c r="SAU18" s="29"/>
      <c r="SAV18" s="29"/>
      <c r="SAW18" s="29"/>
      <c r="SAX18" s="29"/>
      <c r="SAY18" s="29"/>
      <c r="SAZ18" s="29"/>
      <c r="SBA18" s="29"/>
      <c r="SBB18" s="29"/>
      <c r="SBC18" s="29"/>
      <c r="SBD18" s="29"/>
      <c r="SBE18" s="29"/>
      <c r="SBF18" s="29"/>
      <c r="SBG18" s="29"/>
      <c r="SBH18" s="29"/>
      <c r="SBI18" s="29"/>
      <c r="SBJ18" s="29"/>
      <c r="SBK18" s="29"/>
      <c r="SBL18" s="29"/>
      <c r="SBM18" s="29"/>
      <c r="SBN18" s="29"/>
      <c r="SBO18" s="29"/>
      <c r="SBP18" s="29"/>
      <c r="SBQ18" s="29"/>
      <c r="SBR18" s="29"/>
      <c r="SBS18" s="29"/>
      <c r="SBT18" s="29"/>
      <c r="SBU18" s="29"/>
      <c r="SBV18" s="29"/>
      <c r="SBW18" s="29"/>
      <c r="SBX18" s="29"/>
      <c r="SBY18" s="29"/>
      <c r="SBZ18" s="29"/>
      <c r="SCA18" s="29"/>
      <c r="SCB18" s="29"/>
      <c r="SCC18" s="29"/>
      <c r="SCD18" s="29"/>
      <c r="SCE18" s="29"/>
      <c r="SCF18" s="29"/>
      <c r="SCG18" s="29"/>
      <c r="SCH18" s="29"/>
      <c r="SCI18" s="29"/>
      <c r="SCJ18" s="29"/>
      <c r="SCK18" s="29"/>
      <c r="SCL18" s="29"/>
      <c r="SCM18" s="29"/>
      <c r="SCN18" s="29"/>
      <c r="SCO18" s="29"/>
      <c r="SCP18" s="29"/>
      <c r="SCQ18" s="29"/>
      <c r="SCR18" s="29"/>
      <c r="SCS18" s="29"/>
      <c r="SCT18" s="29"/>
      <c r="SCU18" s="29"/>
      <c r="SCV18" s="29"/>
      <c r="SCW18" s="29"/>
      <c r="SCX18" s="29"/>
      <c r="SCY18" s="29"/>
      <c r="SCZ18" s="29"/>
      <c r="SDA18" s="29"/>
      <c r="SDB18" s="29"/>
      <c r="SDC18" s="29"/>
      <c r="SDD18" s="29"/>
      <c r="SDE18" s="29"/>
      <c r="SDF18" s="29"/>
      <c r="SDG18" s="29"/>
      <c r="SDH18" s="29"/>
      <c r="SDI18" s="29"/>
      <c r="SDJ18" s="29"/>
      <c r="SDK18" s="29"/>
      <c r="SDL18" s="29"/>
      <c r="SDM18" s="29"/>
      <c r="SDN18" s="29"/>
      <c r="SDO18" s="29"/>
      <c r="SDP18" s="29"/>
      <c r="SDQ18" s="29"/>
      <c r="SDR18" s="29"/>
      <c r="SDS18" s="29"/>
      <c r="SDT18" s="29"/>
      <c r="SDU18" s="29"/>
      <c r="SDV18" s="29"/>
      <c r="SDW18" s="29"/>
      <c r="SDX18" s="29"/>
      <c r="SDY18" s="29"/>
      <c r="SDZ18" s="29"/>
      <c r="SEA18" s="29"/>
      <c r="SEB18" s="29"/>
      <c r="SEC18" s="29"/>
      <c r="SED18" s="29"/>
      <c r="SEE18" s="29"/>
      <c r="SEF18" s="29"/>
      <c r="SEG18" s="29"/>
      <c r="SEH18" s="29"/>
      <c r="SEI18" s="29"/>
      <c r="SEJ18" s="29"/>
      <c r="SEK18" s="29"/>
      <c r="SEL18" s="29"/>
      <c r="SEM18" s="29"/>
      <c r="SEN18" s="29"/>
      <c r="SEO18" s="29"/>
      <c r="SEP18" s="29"/>
      <c r="SEQ18" s="29"/>
      <c r="SER18" s="29"/>
      <c r="SES18" s="29"/>
      <c r="SET18" s="29"/>
      <c r="SEU18" s="29"/>
      <c r="SEV18" s="29"/>
      <c r="SEW18" s="29"/>
      <c r="SEX18" s="29"/>
      <c r="SEY18" s="29"/>
      <c r="SEZ18" s="29"/>
      <c r="SFA18" s="29"/>
      <c r="SFB18" s="29"/>
      <c r="SFC18" s="29"/>
      <c r="SFD18" s="29"/>
      <c r="SFE18" s="29"/>
      <c r="SFF18" s="29"/>
      <c r="SFG18" s="29"/>
      <c r="SFH18" s="29"/>
      <c r="SFI18" s="29"/>
      <c r="SFJ18" s="29"/>
      <c r="SFK18" s="29"/>
      <c r="SFL18" s="29"/>
      <c r="SFM18" s="29"/>
      <c r="SFN18" s="29"/>
      <c r="SFO18" s="29"/>
      <c r="SFP18" s="29"/>
      <c r="SFQ18" s="29"/>
      <c r="SFR18" s="29"/>
      <c r="SFS18" s="29"/>
      <c r="SFT18" s="29"/>
      <c r="SFU18" s="29"/>
      <c r="SFV18" s="29"/>
      <c r="SFW18" s="29"/>
      <c r="SFX18" s="29"/>
      <c r="SFY18" s="29"/>
      <c r="SFZ18" s="29"/>
      <c r="SGA18" s="29"/>
      <c r="SGB18" s="29"/>
      <c r="SGC18" s="29"/>
      <c r="SGD18" s="29"/>
      <c r="SGE18" s="29"/>
      <c r="SGF18" s="29"/>
      <c r="SGG18" s="29"/>
      <c r="SGH18" s="29"/>
      <c r="SGI18" s="29"/>
      <c r="SGJ18" s="29"/>
      <c r="SGK18" s="29"/>
      <c r="SGL18" s="29"/>
      <c r="SGM18" s="29"/>
      <c r="SGN18" s="29"/>
      <c r="SGO18" s="29"/>
      <c r="SGP18" s="29"/>
      <c r="SGQ18" s="29"/>
      <c r="SGR18" s="29"/>
      <c r="SGS18" s="29"/>
      <c r="SGT18" s="29"/>
      <c r="SGU18" s="29"/>
      <c r="SGV18" s="29"/>
      <c r="SGW18" s="29"/>
      <c r="SGX18" s="29"/>
      <c r="SGY18" s="29"/>
      <c r="SGZ18" s="29"/>
      <c r="SHA18" s="29"/>
      <c r="SHB18" s="29"/>
      <c r="SHC18" s="29"/>
      <c r="SHD18" s="29"/>
      <c r="SHE18" s="29"/>
      <c r="SHF18" s="29"/>
      <c r="SHG18" s="29"/>
      <c r="SHH18" s="29"/>
      <c r="SHI18" s="29"/>
      <c r="SHJ18" s="29"/>
      <c r="SHK18" s="29"/>
      <c r="SHL18" s="29"/>
      <c r="SHM18" s="29"/>
      <c r="SHN18" s="29"/>
      <c r="SHO18" s="29"/>
      <c r="SHP18" s="29"/>
      <c r="SHQ18" s="29"/>
      <c r="SHR18" s="29"/>
      <c r="SHS18" s="29"/>
      <c r="SHT18" s="29"/>
      <c r="SHU18" s="29"/>
      <c r="SHV18" s="29"/>
      <c r="SHW18" s="29"/>
      <c r="SHX18" s="29"/>
      <c r="SHY18" s="29"/>
      <c r="SHZ18" s="29"/>
      <c r="SIA18" s="29"/>
      <c r="SIB18" s="29"/>
      <c r="SIC18" s="29"/>
      <c r="SID18" s="29"/>
      <c r="SIE18" s="29"/>
      <c r="SIF18" s="29"/>
      <c r="SIG18" s="29"/>
      <c r="SIH18" s="29"/>
      <c r="SII18" s="29"/>
      <c r="SIJ18" s="29"/>
      <c r="SIK18" s="29"/>
      <c r="SIL18" s="29"/>
      <c r="SIM18" s="29"/>
      <c r="SIN18" s="29"/>
      <c r="SIO18" s="29"/>
      <c r="SIP18" s="29"/>
      <c r="SIQ18" s="29"/>
      <c r="SIR18" s="29"/>
      <c r="SIS18" s="29"/>
      <c r="SIT18" s="29"/>
      <c r="SIU18" s="29"/>
      <c r="SIV18" s="29"/>
      <c r="SIW18" s="29"/>
      <c r="SIX18" s="29"/>
      <c r="SIY18" s="29"/>
      <c r="SIZ18" s="29"/>
      <c r="SJA18" s="29"/>
      <c r="SJB18" s="29"/>
      <c r="SJC18" s="29"/>
      <c r="SJD18" s="29"/>
      <c r="SJE18" s="29"/>
      <c r="SJF18" s="29"/>
      <c r="SJG18" s="29"/>
      <c r="SJH18" s="29"/>
      <c r="SJI18" s="29"/>
      <c r="SJJ18" s="29"/>
      <c r="SJK18" s="29"/>
      <c r="SJL18" s="29"/>
      <c r="SJM18" s="29"/>
      <c r="SJN18" s="29"/>
      <c r="SJO18" s="29"/>
      <c r="SJP18" s="29"/>
      <c r="SJQ18" s="29"/>
      <c r="SJR18" s="29"/>
      <c r="SJS18" s="29"/>
      <c r="SJT18" s="29"/>
      <c r="SJU18" s="29"/>
      <c r="SJV18" s="29"/>
      <c r="SJW18" s="29"/>
      <c r="SJX18" s="29"/>
      <c r="SJY18" s="29"/>
      <c r="SJZ18" s="29"/>
      <c r="SKA18" s="29"/>
      <c r="SKB18" s="29"/>
      <c r="SKC18" s="29"/>
      <c r="SKD18" s="29"/>
      <c r="SKE18" s="29"/>
      <c r="SKF18" s="29"/>
      <c r="SKG18" s="29"/>
      <c r="SKH18" s="29"/>
      <c r="SKI18" s="29"/>
      <c r="SKJ18" s="29"/>
      <c r="SKK18" s="29"/>
      <c r="SKL18" s="29"/>
      <c r="SKM18" s="29"/>
      <c r="SKN18" s="29"/>
      <c r="SKO18" s="29"/>
      <c r="SKP18" s="29"/>
      <c r="SKQ18" s="29"/>
      <c r="SKR18" s="29"/>
      <c r="SKS18" s="29"/>
      <c r="SKT18" s="29"/>
      <c r="SKU18" s="29"/>
      <c r="SKV18" s="29"/>
      <c r="SKW18" s="29"/>
      <c r="SKX18" s="29"/>
      <c r="SKY18" s="29"/>
      <c r="SKZ18" s="29"/>
      <c r="SLA18" s="29"/>
      <c r="SLB18" s="29"/>
      <c r="SLC18" s="29"/>
      <c r="SLD18" s="29"/>
      <c r="SLE18" s="29"/>
      <c r="SLF18" s="29"/>
      <c r="SLG18" s="29"/>
      <c r="SLH18" s="29"/>
      <c r="SLI18" s="29"/>
      <c r="SLJ18" s="29"/>
      <c r="SLK18" s="29"/>
      <c r="SLL18" s="29"/>
      <c r="SLM18" s="29"/>
      <c r="SLN18" s="29"/>
      <c r="SLO18" s="29"/>
      <c r="SLP18" s="29"/>
      <c r="SLQ18" s="29"/>
      <c r="SLR18" s="29"/>
      <c r="SLS18" s="29"/>
      <c r="SLT18" s="29"/>
      <c r="SLU18" s="29"/>
      <c r="SLV18" s="29"/>
      <c r="SLW18" s="29"/>
      <c r="SLX18" s="29"/>
      <c r="SLY18" s="29"/>
      <c r="SLZ18" s="29"/>
      <c r="SMA18" s="29"/>
      <c r="SMB18" s="29"/>
      <c r="SMC18" s="29"/>
      <c r="SMD18" s="29"/>
      <c r="SME18" s="29"/>
      <c r="SMF18" s="29"/>
      <c r="SMG18" s="29"/>
      <c r="SMH18" s="29"/>
      <c r="SMI18" s="29"/>
      <c r="SMJ18" s="29"/>
      <c r="SMK18" s="29"/>
      <c r="SML18" s="29"/>
      <c r="SMM18" s="29"/>
      <c r="SMN18" s="29"/>
      <c r="SMO18" s="29"/>
      <c r="SMP18" s="29"/>
      <c r="SMQ18" s="29"/>
      <c r="SMR18" s="29"/>
      <c r="SMS18" s="29"/>
      <c r="SMT18" s="29"/>
      <c r="SMU18" s="29"/>
      <c r="SMV18" s="29"/>
      <c r="SMW18" s="29"/>
      <c r="SMX18" s="29"/>
      <c r="SMY18" s="29"/>
      <c r="SMZ18" s="29"/>
      <c r="SNA18" s="29"/>
      <c r="SNB18" s="29"/>
      <c r="SNC18" s="29"/>
      <c r="SND18" s="29"/>
      <c r="SNE18" s="29"/>
      <c r="SNF18" s="29"/>
      <c r="SNG18" s="29"/>
      <c r="SNH18" s="29"/>
      <c r="SNI18" s="29"/>
      <c r="SNJ18" s="29"/>
      <c r="SNK18" s="29"/>
      <c r="SNL18" s="29"/>
      <c r="SNM18" s="29"/>
      <c r="SNN18" s="29"/>
      <c r="SNO18" s="29"/>
      <c r="SNP18" s="29"/>
      <c r="SNQ18" s="29"/>
      <c r="SNR18" s="29"/>
      <c r="SNS18" s="29"/>
      <c r="SNT18" s="29"/>
      <c r="SNU18" s="29"/>
      <c r="SNV18" s="29"/>
      <c r="SNW18" s="29"/>
      <c r="SNX18" s="29"/>
      <c r="SNY18" s="29"/>
      <c r="SNZ18" s="29"/>
      <c r="SOA18" s="29"/>
      <c r="SOB18" s="29"/>
      <c r="SOC18" s="29"/>
      <c r="SOD18" s="29"/>
      <c r="SOE18" s="29"/>
      <c r="SOF18" s="29"/>
      <c r="SOG18" s="29"/>
      <c r="SOH18" s="29"/>
      <c r="SOI18" s="29"/>
      <c r="SOJ18" s="29"/>
      <c r="SOK18" s="29"/>
      <c r="SOL18" s="29"/>
      <c r="SOM18" s="29"/>
      <c r="SON18" s="29"/>
      <c r="SOO18" s="29"/>
      <c r="SOP18" s="29"/>
      <c r="SOQ18" s="29"/>
      <c r="SOR18" s="29"/>
      <c r="SOS18" s="29"/>
      <c r="SOT18" s="29"/>
      <c r="SOU18" s="29"/>
      <c r="SOV18" s="29"/>
      <c r="SOW18" s="29"/>
      <c r="SOX18" s="29"/>
      <c r="SOY18" s="29"/>
      <c r="SOZ18" s="29"/>
      <c r="SPA18" s="29"/>
      <c r="SPB18" s="29"/>
      <c r="SPC18" s="29"/>
      <c r="SPD18" s="29"/>
      <c r="SPE18" s="29"/>
      <c r="SPF18" s="29"/>
      <c r="SPG18" s="29"/>
      <c r="SPH18" s="29"/>
      <c r="SPI18" s="29"/>
      <c r="SPJ18" s="29"/>
      <c r="SPK18" s="29"/>
      <c r="SPL18" s="29"/>
      <c r="SPM18" s="29"/>
      <c r="SPN18" s="29"/>
      <c r="SPO18" s="29"/>
      <c r="SPP18" s="29"/>
      <c r="SPQ18" s="29"/>
      <c r="SPR18" s="29"/>
      <c r="SPS18" s="29"/>
      <c r="SPT18" s="29"/>
      <c r="SPU18" s="29"/>
      <c r="SPV18" s="29"/>
      <c r="SPW18" s="29"/>
      <c r="SPX18" s="29"/>
      <c r="SPY18" s="29"/>
      <c r="SPZ18" s="29"/>
      <c r="SQA18" s="29"/>
      <c r="SQB18" s="29"/>
      <c r="SQC18" s="29"/>
      <c r="SQD18" s="29"/>
      <c r="SQE18" s="29"/>
      <c r="SQF18" s="29"/>
      <c r="SQG18" s="29"/>
      <c r="SQH18" s="29"/>
      <c r="SQI18" s="29"/>
      <c r="SQJ18" s="29"/>
      <c r="SQK18" s="29"/>
      <c r="SQL18" s="29"/>
      <c r="SQM18" s="29"/>
      <c r="SQN18" s="29"/>
      <c r="SQO18" s="29"/>
      <c r="SQP18" s="29"/>
      <c r="SQQ18" s="29"/>
      <c r="SQR18" s="29"/>
      <c r="SQS18" s="29"/>
      <c r="SQT18" s="29"/>
      <c r="SQU18" s="29"/>
      <c r="SQV18" s="29"/>
      <c r="SQW18" s="29"/>
      <c r="SQX18" s="29"/>
      <c r="SQY18" s="29"/>
      <c r="SQZ18" s="29"/>
      <c r="SRA18" s="29"/>
      <c r="SRB18" s="29"/>
      <c r="SRC18" s="29"/>
      <c r="SRD18" s="29"/>
      <c r="SRE18" s="29"/>
      <c r="SRF18" s="29"/>
      <c r="SRG18" s="29"/>
      <c r="SRH18" s="29"/>
      <c r="SRI18" s="29"/>
      <c r="SRJ18" s="29"/>
      <c r="SRK18" s="29"/>
      <c r="SRL18" s="29"/>
      <c r="SRM18" s="29"/>
      <c r="SRN18" s="29"/>
      <c r="SRO18" s="29"/>
      <c r="SRP18" s="29"/>
      <c r="SRQ18" s="29"/>
      <c r="SRR18" s="29"/>
      <c r="SRS18" s="29"/>
      <c r="SRT18" s="29"/>
      <c r="SRU18" s="29"/>
      <c r="SRV18" s="29"/>
      <c r="SRW18" s="29"/>
      <c r="SRX18" s="29"/>
      <c r="SRY18" s="29"/>
      <c r="SRZ18" s="29"/>
      <c r="SSA18" s="29"/>
      <c r="SSB18" s="29"/>
      <c r="SSC18" s="29"/>
      <c r="SSD18" s="29"/>
      <c r="SSE18" s="29"/>
      <c r="SSF18" s="29"/>
      <c r="SSG18" s="29"/>
      <c r="SSH18" s="29"/>
      <c r="SSI18" s="29"/>
      <c r="SSJ18" s="29"/>
      <c r="SSK18" s="29"/>
      <c r="SSL18" s="29"/>
      <c r="SSM18" s="29"/>
      <c r="SSN18" s="29"/>
      <c r="SSO18" s="29"/>
      <c r="SSP18" s="29"/>
      <c r="SSQ18" s="29"/>
      <c r="SSR18" s="29"/>
      <c r="SSS18" s="29"/>
      <c r="SST18" s="29"/>
      <c r="SSU18" s="29"/>
      <c r="SSV18" s="29"/>
      <c r="SSW18" s="29"/>
      <c r="SSX18" s="29"/>
      <c r="SSY18" s="29"/>
      <c r="SSZ18" s="29"/>
      <c r="STA18" s="29"/>
      <c r="STB18" s="29"/>
      <c r="STC18" s="29"/>
      <c r="STD18" s="29"/>
      <c r="STE18" s="29"/>
      <c r="STF18" s="29"/>
      <c r="STG18" s="29"/>
      <c r="STH18" s="29"/>
      <c r="STI18" s="29"/>
      <c r="STJ18" s="29"/>
      <c r="STK18" s="29"/>
      <c r="STL18" s="29"/>
      <c r="STM18" s="29"/>
      <c r="STN18" s="29"/>
      <c r="STO18" s="29"/>
      <c r="STP18" s="29"/>
      <c r="STQ18" s="29"/>
      <c r="STR18" s="29"/>
      <c r="STS18" s="29"/>
      <c r="STT18" s="29"/>
      <c r="STU18" s="29"/>
      <c r="STV18" s="29"/>
      <c r="STW18" s="29"/>
      <c r="STX18" s="29"/>
      <c r="STY18" s="29"/>
      <c r="STZ18" s="29"/>
      <c r="SUA18" s="29"/>
      <c r="SUB18" s="29"/>
      <c r="SUC18" s="29"/>
      <c r="SUD18" s="29"/>
      <c r="SUE18" s="29"/>
      <c r="SUF18" s="29"/>
      <c r="SUG18" s="29"/>
      <c r="SUH18" s="29"/>
      <c r="SUI18" s="29"/>
      <c r="SUJ18" s="29"/>
      <c r="SUK18" s="29"/>
      <c r="SUL18" s="29"/>
      <c r="SUM18" s="29"/>
      <c r="SUN18" s="29"/>
      <c r="SUO18" s="29"/>
      <c r="SUP18" s="29"/>
      <c r="SUQ18" s="29"/>
      <c r="SUR18" s="29"/>
      <c r="SUS18" s="29"/>
      <c r="SUT18" s="29"/>
      <c r="SUU18" s="29"/>
      <c r="SUV18" s="29"/>
      <c r="SUW18" s="29"/>
      <c r="SUX18" s="29"/>
      <c r="SUY18" s="29"/>
      <c r="SUZ18" s="29"/>
      <c r="SVA18" s="29"/>
      <c r="SVB18" s="29"/>
      <c r="SVC18" s="29"/>
      <c r="SVD18" s="29"/>
      <c r="SVE18" s="29"/>
      <c r="SVF18" s="29"/>
      <c r="SVG18" s="29"/>
      <c r="SVH18" s="29"/>
      <c r="SVI18" s="29"/>
      <c r="SVJ18" s="29"/>
      <c r="SVK18" s="29"/>
      <c r="SVL18" s="29"/>
      <c r="SVM18" s="29"/>
      <c r="SVN18" s="29"/>
      <c r="SVO18" s="29"/>
      <c r="SVP18" s="29"/>
      <c r="SVQ18" s="29"/>
      <c r="SVR18" s="29"/>
      <c r="SVS18" s="29"/>
      <c r="SVT18" s="29"/>
      <c r="SVU18" s="29"/>
      <c r="SVV18" s="29"/>
      <c r="SVW18" s="29"/>
      <c r="SVX18" s="29"/>
      <c r="SVY18" s="29"/>
      <c r="SVZ18" s="29"/>
      <c r="SWA18" s="29"/>
      <c r="SWB18" s="29"/>
      <c r="SWC18" s="29"/>
      <c r="SWD18" s="29"/>
      <c r="SWE18" s="29"/>
      <c r="SWF18" s="29"/>
      <c r="SWG18" s="29"/>
      <c r="SWH18" s="29"/>
      <c r="SWI18" s="29"/>
      <c r="SWJ18" s="29"/>
      <c r="SWK18" s="29"/>
      <c r="SWL18" s="29"/>
      <c r="SWM18" s="29"/>
      <c r="SWN18" s="29"/>
      <c r="SWO18" s="29"/>
      <c r="SWP18" s="29"/>
      <c r="SWQ18" s="29"/>
      <c r="SWR18" s="29"/>
      <c r="SWS18" s="29"/>
      <c r="SWT18" s="29"/>
      <c r="SWU18" s="29"/>
      <c r="SWV18" s="29"/>
      <c r="SWW18" s="29"/>
      <c r="SWX18" s="29"/>
      <c r="SWY18" s="29"/>
      <c r="SWZ18" s="29"/>
      <c r="SXA18" s="29"/>
      <c r="SXB18" s="29"/>
      <c r="SXC18" s="29"/>
      <c r="SXD18" s="29"/>
      <c r="SXE18" s="29"/>
      <c r="SXF18" s="29"/>
      <c r="SXG18" s="29"/>
      <c r="SXH18" s="29"/>
      <c r="SXI18" s="29"/>
      <c r="SXJ18" s="29"/>
      <c r="SXK18" s="29"/>
      <c r="SXL18" s="29"/>
      <c r="SXM18" s="29"/>
      <c r="SXN18" s="29"/>
      <c r="SXO18" s="29"/>
      <c r="SXP18" s="29"/>
      <c r="SXQ18" s="29"/>
      <c r="SXR18" s="29"/>
      <c r="SXS18" s="29"/>
      <c r="SXT18" s="29"/>
      <c r="SXU18" s="29"/>
      <c r="SXV18" s="29"/>
      <c r="SXW18" s="29"/>
      <c r="SXX18" s="29"/>
      <c r="SXY18" s="29"/>
      <c r="SXZ18" s="29"/>
      <c r="SYA18" s="29"/>
      <c r="SYB18" s="29"/>
      <c r="SYC18" s="29"/>
      <c r="SYD18" s="29"/>
      <c r="SYE18" s="29"/>
      <c r="SYF18" s="29"/>
      <c r="SYG18" s="29"/>
      <c r="SYH18" s="29"/>
      <c r="SYI18" s="29"/>
      <c r="SYJ18" s="29"/>
      <c r="SYK18" s="29"/>
      <c r="SYL18" s="29"/>
      <c r="SYM18" s="29"/>
      <c r="SYN18" s="29"/>
      <c r="SYO18" s="29"/>
      <c r="SYP18" s="29"/>
      <c r="SYQ18" s="29"/>
      <c r="SYR18" s="29"/>
      <c r="SYS18" s="29"/>
      <c r="SYT18" s="29"/>
      <c r="SYU18" s="29"/>
      <c r="SYV18" s="29"/>
      <c r="SYW18" s="29"/>
      <c r="SYX18" s="29"/>
      <c r="SYY18" s="29"/>
      <c r="SYZ18" s="29"/>
      <c r="SZA18" s="29"/>
      <c r="SZB18" s="29"/>
      <c r="SZC18" s="29"/>
      <c r="SZD18" s="29"/>
      <c r="SZE18" s="29"/>
      <c r="SZF18" s="29"/>
      <c r="SZG18" s="29"/>
      <c r="SZH18" s="29"/>
      <c r="SZI18" s="29"/>
      <c r="SZJ18" s="29"/>
      <c r="SZK18" s="29"/>
      <c r="SZL18" s="29"/>
      <c r="SZM18" s="29"/>
      <c r="SZN18" s="29"/>
      <c r="SZO18" s="29"/>
      <c r="SZP18" s="29"/>
      <c r="SZQ18" s="29"/>
      <c r="SZR18" s="29"/>
      <c r="SZS18" s="29"/>
      <c r="SZT18" s="29"/>
      <c r="SZU18" s="29"/>
      <c r="SZV18" s="29"/>
      <c r="SZW18" s="29"/>
      <c r="SZX18" s="29"/>
      <c r="SZY18" s="29"/>
      <c r="SZZ18" s="29"/>
      <c r="TAA18" s="29"/>
      <c r="TAB18" s="29"/>
      <c r="TAC18" s="29"/>
      <c r="TAD18" s="29"/>
      <c r="TAE18" s="29"/>
      <c r="TAF18" s="29"/>
      <c r="TAG18" s="29"/>
      <c r="TAH18" s="29"/>
      <c r="TAI18" s="29"/>
      <c r="TAJ18" s="29"/>
      <c r="TAK18" s="29"/>
      <c r="TAL18" s="29"/>
      <c r="TAM18" s="29"/>
      <c r="TAN18" s="29"/>
      <c r="TAO18" s="29"/>
      <c r="TAP18" s="29"/>
      <c r="TAQ18" s="29"/>
      <c r="TAR18" s="29"/>
      <c r="TAS18" s="29"/>
      <c r="TAT18" s="29"/>
      <c r="TAU18" s="29"/>
      <c r="TAV18" s="29"/>
      <c r="TAW18" s="29"/>
      <c r="TAX18" s="29"/>
      <c r="TAY18" s="29"/>
      <c r="TAZ18" s="29"/>
      <c r="TBA18" s="29"/>
      <c r="TBB18" s="29"/>
      <c r="TBC18" s="29"/>
      <c r="TBD18" s="29"/>
      <c r="TBE18" s="29"/>
      <c r="TBF18" s="29"/>
      <c r="TBG18" s="29"/>
      <c r="TBH18" s="29"/>
      <c r="TBI18" s="29"/>
      <c r="TBJ18" s="29"/>
      <c r="TBK18" s="29"/>
      <c r="TBL18" s="29"/>
      <c r="TBM18" s="29"/>
      <c r="TBN18" s="29"/>
      <c r="TBO18" s="29"/>
      <c r="TBP18" s="29"/>
      <c r="TBQ18" s="29"/>
      <c r="TBR18" s="29"/>
      <c r="TBS18" s="29"/>
      <c r="TBT18" s="29"/>
      <c r="TBU18" s="29"/>
      <c r="TBV18" s="29"/>
      <c r="TBW18" s="29"/>
      <c r="TBX18" s="29"/>
      <c r="TBY18" s="29"/>
      <c r="TBZ18" s="29"/>
      <c r="TCA18" s="29"/>
      <c r="TCB18" s="29"/>
      <c r="TCC18" s="29"/>
      <c r="TCD18" s="29"/>
      <c r="TCE18" s="29"/>
      <c r="TCF18" s="29"/>
      <c r="TCG18" s="29"/>
      <c r="TCH18" s="29"/>
      <c r="TCI18" s="29"/>
      <c r="TCJ18" s="29"/>
      <c r="TCK18" s="29"/>
      <c r="TCL18" s="29"/>
      <c r="TCM18" s="29"/>
      <c r="TCN18" s="29"/>
      <c r="TCO18" s="29"/>
      <c r="TCP18" s="29"/>
      <c r="TCQ18" s="29"/>
      <c r="TCR18" s="29"/>
      <c r="TCS18" s="29"/>
      <c r="TCT18" s="29"/>
      <c r="TCU18" s="29"/>
      <c r="TCV18" s="29"/>
      <c r="TCW18" s="29"/>
      <c r="TCX18" s="29"/>
      <c r="TCY18" s="29"/>
      <c r="TCZ18" s="29"/>
      <c r="TDA18" s="29"/>
      <c r="TDB18" s="29"/>
      <c r="TDC18" s="29"/>
      <c r="TDD18" s="29"/>
      <c r="TDE18" s="29"/>
      <c r="TDF18" s="29"/>
      <c r="TDG18" s="29"/>
      <c r="TDH18" s="29"/>
      <c r="TDI18" s="29"/>
      <c r="TDJ18" s="29"/>
      <c r="TDK18" s="29"/>
      <c r="TDL18" s="29"/>
      <c r="TDM18" s="29"/>
      <c r="TDN18" s="29"/>
      <c r="TDO18" s="29"/>
      <c r="TDP18" s="29"/>
      <c r="TDQ18" s="29"/>
      <c r="TDR18" s="29"/>
      <c r="TDS18" s="29"/>
      <c r="TDT18" s="29"/>
      <c r="TDU18" s="29"/>
      <c r="TDV18" s="29"/>
      <c r="TDW18" s="29"/>
      <c r="TDX18" s="29"/>
      <c r="TDY18" s="29"/>
      <c r="TDZ18" s="29"/>
      <c r="TEA18" s="29"/>
      <c r="TEB18" s="29"/>
      <c r="TEC18" s="29"/>
      <c r="TED18" s="29"/>
      <c r="TEE18" s="29"/>
      <c r="TEF18" s="29"/>
      <c r="TEG18" s="29"/>
      <c r="TEH18" s="29"/>
      <c r="TEI18" s="29"/>
      <c r="TEJ18" s="29"/>
      <c r="TEK18" s="29"/>
      <c r="TEL18" s="29"/>
      <c r="TEM18" s="29"/>
      <c r="TEN18" s="29"/>
      <c r="TEO18" s="29"/>
      <c r="TEP18" s="29"/>
      <c r="TEQ18" s="29"/>
      <c r="TER18" s="29"/>
      <c r="TES18" s="29"/>
      <c r="TET18" s="29"/>
      <c r="TEU18" s="29"/>
      <c r="TEV18" s="29"/>
      <c r="TEW18" s="29"/>
      <c r="TEX18" s="29"/>
      <c r="TEY18" s="29"/>
      <c r="TEZ18" s="29"/>
      <c r="TFA18" s="29"/>
      <c r="TFB18" s="29"/>
      <c r="TFC18" s="29"/>
      <c r="TFD18" s="29"/>
      <c r="TFE18" s="29"/>
      <c r="TFF18" s="29"/>
      <c r="TFG18" s="29"/>
      <c r="TFH18" s="29"/>
      <c r="TFI18" s="29"/>
      <c r="TFJ18" s="29"/>
      <c r="TFK18" s="29"/>
      <c r="TFL18" s="29"/>
      <c r="TFM18" s="29"/>
      <c r="TFN18" s="29"/>
      <c r="TFO18" s="29"/>
      <c r="TFP18" s="29"/>
      <c r="TFQ18" s="29"/>
      <c r="TFR18" s="29"/>
      <c r="TFS18" s="29"/>
      <c r="TFT18" s="29"/>
      <c r="TFU18" s="29"/>
      <c r="TFV18" s="29"/>
      <c r="TFW18" s="29"/>
      <c r="TFX18" s="29"/>
      <c r="TFY18" s="29"/>
      <c r="TFZ18" s="29"/>
      <c r="TGA18" s="29"/>
      <c r="TGB18" s="29"/>
      <c r="TGC18" s="29"/>
      <c r="TGD18" s="29"/>
      <c r="TGE18" s="29"/>
      <c r="TGF18" s="29"/>
      <c r="TGG18" s="29"/>
      <c r="TGH18" s="29"/>
      <c r="TGI18" s="29"/>
      <c r="TGJ18" s="29"/>
      <c r="TGK18" s="29"/>
      <c r="TGL18" s="29"/>
      <c r="TGM18" s="29"/>
      <c r="TGN18" s="29"/>
      <c r="TGO18" s="29"/>
      <c r="TGP18" s="29"/>
      <c r="TGQ18" s="29"/>
      <c r="TGR18" s="29"/>
      <c r="TGS18" s="29"/>
      <c r="TGT18" s="29"/>
      <c r="TGU18" s="29"/>
      <c r="TGV18" s="29"/>
      <c r="TGW18" s="29"/>
      <c r="TGX18" s="29"/>
      <c r="TGY18" s="29"/>
      <c r="TGZ18" s="29"/>
      <c r="THA18" s="29"/>
      <c r="THB18" s="29"/>
      <c r="THC18" s="29"/>
      <c r="THD18" s="29"/>
      <c r="THE18" s="29"/>
      <c r="THF18" s="29"/>
      <c r="THG18" s="29"/>
      <c r="THH18" s="29"/>
      <c r="THI18" s="29"/>
      <c r="THJ18" s="29"/>
      <c r="THK18" s="29"/>
      <c r="THL18" s="29"/>
      <c r="THM18" s="29"/>
      <c r="THN18" s="29"/>
      <c r="THO18" s="29"/>
      <c r="THP18" s="29"/>
      <c r="THQ18" s="29"/>
      <c r="THR18" s="29"/>
      <c r="THS18" s="29"/>
      <c r="THT18" s="29"/>
      <c r="THU18" s="29"/>
      <c r="THV18" s="29"/>
      <c r="THW18" s="29"/>
      <c r="THX18" s="29"/>
      <c r="THY18" s="29"/>
      <c r="THZ18" s="29"/>
      <c r="TIA18" s="29"/>
      <c r="TIB18" s="29"/>
      <c r="TIC18" s="29"/>
      <c r="TID18" s="29"/>
      <c r="TIE18" s="29"/>
      <c r="TIF18" s="29"/>
      <c r="TIG18" s="29"/>
      <c r="TIH18" s="29"/>
      <c r="TII18" s="29"/>
      <c r="TIJ18" s="29"/>
      <c r="TIK18" s="29"/>
      <c r="TIL18" s="29"/>
      <c r="TIM18" s="29"/>
      <c r="TIN18" s="29"/>
      <c r="TIO18" s="29"/>
      <c r="TIP18" s="29"/>
      <c r="TIQ18" s="29"/>
      <c r="TIR18" s="29"/>
      <c r="TIS18" s="29"/>
      <c r="TIT18" s="29"/>
      <c r="TIU18" s="29"/>
      <c r="TIV18" s="29"/>
      <c r="TIW18" s="29"/>
      <c r="TIX18" s="29"/>
      <c r="TIY18" s="29"/>
      <c r="TIZ18" s="29"/>
      <c r="TJA18" s="29"/>
      <c r="TJB18" s="29"/>
      <c r="TJC18" s="29"/>
      <c r="TJD18" s="29"/>
      <c r="TJE18" s="29"/>
      <c r="TJF18" s="29"/>
      <c r="TJG18" s="29"/>
      <c r="TJH18" s="29"/>
      <c r="TJI18" s="29"/>
      <c r="TJJ18" s="29"/>
      <c r="TJK18" s="29"/>
      <c r="TJL18" s="29"/>
      <c r="TJM18" s="29"/>
      <c r="TJN18" s="29"/>
      <c r="TJO18" s="29"/>
      <c r="TJP18" s="29"/>
      <c r="TJQ18" s="29"/>
      <c r="TJR18" s="29"/>
      <c r="TJS18" s="29"/>
      <c r="TJT18" s="29"/>
      <c r="TJU18" s="29"/>
      <c r="TJV18" s="29"/>
      <c r="TJW18" s="29"/>
      <c r="TJX18" s="29"/>
      <c r="TJY18" s="29"/>
      <c r="TJZ18" s="29"/>
      <c r="TKA18" s="29"/>
      <c r="TKB18" s="29"/>
      <c r="TKC18" s="29"/>
      <c r="TKD18" s="29"/>
      <c r="TKE18" s="29"/>
      <c r="TKF18" s="29"/>
      <c r="TKG18" s="29"/>
      <c r="TKH18" s="29"/>
      <c r="TKI18" s="29"/>
      <c r="TKJ18" s="29"/>
      <c r="TKK18" s="29"/>
      <c r="TKL18" s="29"/>
      <c r="TKM18" s="29"/>
      <c r="TKN18" s="29"/>
      <c r="TKO18" s="29"/>
      <c r="TKP18" s="29"/>
      <c r="TKQ18" s="29"/>
      <c r="TKR18" s="29"/>
      <c r="TKS18" s="29"/>
      <c r="TKT18" s="29"/>
      <c r="TKU18" s="29"/>
      <c r="TKV18" s="29"/>
      <c r="TKW18" s="29"/>
      <c r="TKX18" s="29"/>
      <c r="TKY18" s="29"/>
      <c r="TKZ18" s="29"/>
      <c r="TLA18" s="29"/>
      <c r="TLB18" s="29"/>
      <c r="TLC18" s="29"/>
      <c r="TLD18" s="29"/>
      <c r="TLE18" s="29"/>
      <c r="TLF18" s="29"/>
      <c r="TLG18" s="29"/>
      <c r="TLH18" s="29"/>
      <c r="TLI18" s="29"/>
      <c r="TLJ18" s="29"/>
      <c r="TLK18" s="29"/>
      <c r="TLL18" s="29"/>
      <c r="TLM18" s="29"/>
      <c r="TLN18" s="29"/>
      <c r="TLO18" s="29"/>
      <c r="TLP18" s="29"/>
      <c r="TLQ18" s="29"/>
      <c r="TLR18" s="29"/>
      <c r="TLS18" s="29"/>
      <c r="TLT18" s="29"/>
      <c r="TLU18" s="29"/>
      <c r="TLV18" s="29"/>
      <c r="TLW18" s="29"/>
      <c r="TLX18" s="29"/>
      <c r="TLY18" s="29"/>
      <c r="TLZ18" s="29"/>
      <c r="TMA18" s="29"/>
      <c r="TMB18" s="29"/>
      <c r="TMC18" s="29"/>
      <c r="TMD18" s="29"/>
      <c r="TME18" s="29"/>
      <c r="TMF18" s="29"/>
      <c r="TMG18" s="29"/>
      <c r="TMH18" s="29"/>
      <c r="TMI18" s="29"/>
      <c r="TMJ18" s="29"/>
      <c r="TMK18" s="29"/>
      <c r="TML18" s="29"/>
      <c r="TMM18" s="29"/>
      <c r="TMN18" s="29"/>
      <c r="TMO18" s="29"/>
      <c r="TMP18" s="29"/>
      <c r="TMQ18" s="29"/>
      <c r="TMR18" s="29"/>
      <c r="TMS18" s="29"/>
      <c r="TMT18" s="29"/>
      <c r="TMU18" s="29"/>
      <c r="TMV18" s="29"/>
      <c r="TMW18" s="29"/>
      <c r="TMX18" s="29"/>
      <c r="TMY18" s="29"/>
      <c r="TMZ18" s="29"/>
      <c r="TNA18" s="29"/>
      <c r="TNB18" s="29"/>
      <c r="TNC18" s="29"/>
      <c r="TND18" s="29"/>
      <c r="TNE18" s="29"/>
      <c r="TNF18" s="29"/>
      <c r="TNG18" s="29"/>
      <c r="TNH18" s="29"/>
      <c r="TNI18" s="29"/>
      <c r="TNJ18" s="29"/>
      <c r="TNK18" s="29"/>
      <c r="TNL18" s="29"/>
      <c r="TNM18" s="29"/>
      <c r="TNN18" s="29"/>
      <c r="TNO18" s="29"/>
      <c r="TNP18" s="29"/>
      <c r="TNQ18" s="29"/>
      <c r="TNR18" s="29"/>
      <c r="TNS18" s="29"/>
      <c r="TNT18" s="29"/>
      <c r="TNU18" s="29"/>
      <c r="TNV18" s="29"/>
      <c r="TNW18" s="29"/>
      <c r="TNX18" s="29"/>
      <c r="TNY18" s="29"/>
      <c r="TNZ18" s="29"/>
      <c r="TOA18" s="29"/>
      <c r="TOB18" s="29"/>
      <c r="TOC18" s="29"/>
      <c r="TOD18" s="29"/>
      <c r="TOE18" s="29"/>
      <c r="TOF18" s="29"/>
      <c r="TOG18" s="29"/>
      <c r="TOH18" s="29"/>
      <c r="TOI18" s="29"/>
      <c r="TOJ18" s="29"/>
      <c r="TOK18" s="29"/>
      <c r="TOL18" s="29"/>
      <c r="TOM18" s="29"/>
      <c r="TON18" s="29"/>
      <c r="TOO18" s="29"/>
      <c r="TOP18" s="29"/>
      <c r="TOQ18" s="29"/>
      <c r="TOR18" s="29"/>
      <c r="TOS18" s="29"/>
      <c r="TOT18" s="29"/>
      <c r="TOU18" s="29"/>
      <c r="TOV18" s="29"/>
      <c r="TOW18" s="29"/>
      <c r="TOX18" s="29"/>
      <c r="TOY18" s="29"/>
      <c r="TOZ18" s="29"/>
      <c r="TPA18" s="29"/>
      <c r="TPB18" s="29"/>
      <c r="TPC18" s="29"/>
      <c r="TPD18" s="29"/>
      <c r="TPE18" s="29"/>
      <c r="TPF18" s="29"/>
      <c r="TPG18" s="29"/>
      <c r="TPH18" s="29"/>
      <c r="TPI18" s="29"/>
      <c r="TPJ18" s="29"/>
      <c r="TPK18" s="29"/>
      <c r="TPL18" s="29"/>
      <c r="TPM18" s="29"/>
      <c r="TPN18" s="29"/>
      <c r="TPO18" s="29"/>
      <c r="TPP18" s="29"/>
      <c r="TPQ18" s="29"/>
      <c r="TPR18" s="29"/>
      <c r="TPS18" s="29"/>
      <c r="TPT18" s="29"/>
      <c r="TPU18" s="29"/>
      <c r="TPV18" s="29"/>
      <c r="TPW18" s="29"/>
      <c r="TPX18" s="29"/>
      <c r="TPY18" s="29"/>
      <c r="TPZ18" s="29"/>
      <c r="TQA18" s="29"/>
      <c r="TQB18" s="29"/>
      <c r="TQC18" s="29"/>
      <c r="TQD18" s="29"/>
      <c r="TQE18" s="29"/>
      <c r="TQF18" s="29"/>
      <c r="TQG18" s="29"/>
      <c r="TQH18" s="29"/>
      <c r="TQI18" s="29"/>
      <c r="TQJ18" s="29"/>
      <c r="TQK18" s="29"/>
      <c r="TQL18" s="29"/>
      <c r="TQM18" s="29"/>
      <c r="TQN18" s="29"/>
      <c r="TQO18" s="29"/>
      <c r="TQP18" s="29"/>
      <c r="TQQ18" s="29"/>
      <c r="TQR18" s="29"/>
      <c r="TQS18" s="29"/>
      <c r="TQT18" s="29"/>
      <c r="TQU18" s="29"/>
      <c r="TQV18" s="29"/>
      <c r="TQW18" s="29"/>
      <c r="TQX18" s="29"/>
      <c r="TQY18" s="29"/>
      <c r="TQZ18" s="29"/>
      <c r="TRA18" s="29"/>
      <c r="TRB18" s="29"/>
      <c r="TRC18" s="29"/>
      <c r="TRD18" s="29"/>
      <c r="TRE18" s="29"/>
      <c r="TRF18" s="29"/>
      <c r="TRG18" s="29"/>
      <c r="TRH18" s="29"/>
      <c r="TRI18" s="29"/>
      <c r="TRJ18" s="29"/>
      <c r="TRK18" s="29"/>
      <c r="TRL18" s="29"/>
      <c r="TRM18" s="29"/>
      <c r="TRN18" s="29"/>
      <c r="TRO18" s="29"/>
      <c r="TRP18" s="29"/>
      <c r="TRQ18" s="29"/>
      <c r="TRR18" s="29"/>
      <c r="TRS18" s="29"/>
      <c r="TRT18" s="29"/>
      <c r="TRU18" s="29"/>
      <c r="TRV18" s="29"/>
      <c r="TRW18" s="29"/>
      <c r="TRX18" s="29"/>
      <c r="TRY18" s="29"/>
      <c r="TRZ18" s="29"/>
      <c r="TSA18" s="29"/>
      <c r="TSB18" s="29"/>
      <c r="TSC18" s="29"/>
      <c r="TSD18" s="29"/>
      <c r="TSE18" s="29"/>
      <c r="TSF18" s="29"/>
      <c r="TSG18" s="29"/>
      <c r="TSH18" s="29"/>
      <c r="TSI18" s="29"/>
      <c r="TSJ18" s="29"/>
      <c r="TSK18" s="29"/>
      <c r="TSL18" s="29"/>
      <c r="TSM18" s="29"/>
      <c r="TSN18" s="29"/>
      <c r="TSO18" s="29"/>
      <c r="TSP18" s="29"/>
      <c r="TSQ18" s="29"/>
      <c r="TSR18" s="29"/>
      <c r="TSS18" s="29"/>
      <c r="TST18" s="29"/>
      <c r="TSU18" s="29"/>
      <c r="TSV18" s="29"/>
      <c r="TSW18" s="29"/>
      <c r="TSX18" s="29"/>
      <c r="TSY18" s="29"/>
      <c r="TSZ18" s="29"/>
      <c r="TTA18" s="29"/>
      <c r="TTB18" s="29"/>
      <c r="TTC18" s="29"/>
      <c r="TTD18" s="29"/>
      <c r="TTE18" s="29"/>
      <c r="TTF18" s="29"/>
      <c r="TTG18" s="29"/>
      <c r="TTH18" s="29"/>
      <c r="TTI18" s="29"/>
      <c r="TTJ18" s="29"/>
      <c r="TTK18" s="29"/>
      <c r="TTL18" s="29"/>
      <c r="TTM18" s="29"/>
      <c r="TTN18" s="29"/>
      <c r="TTO18" s="29"/>
      <c r="TTP18" s="29"/>
      <c r="TTQ18" s="29"/>
      <c r="TTR18" s="29"/>
      <c r="TTS18" s="29"/>
      <c r="TTT18" s="29"/>
      <c r="TTU18" s="29"/>
      <c r="TTV18" s="29"/>
      <c r="TTW18" s="29"/>
      <c r="TTX18" s="29"/>
      <c r="TTY18" s="29"/>
      <c r="TTZ18" s="29"/>
      <c r="TUA18" s="29"/>
      <c r="TUB18" s="29"/>
      <c r="TUC18" s="29"/>
      <c r="TUD18" s="29"/>
      <c r="TUE18" s="29"/>
      <c r="TUF18" s="29"/>
      <c r="TUG18" s="29"/>
      <c r="TUH18" s="29"/>
      <c r="TUI18" s="29"/>
      <c r="TUJ18" s="29"/>
      <c r="TUK18" s="29"/>
      <c r="TUL18" s="29"/>
      <c r="TUM18" s="29"/>
      <c r="TUN18" s="29"/>
      <c r="TUO18" s="29"/>
      <c r="TUP18" s="29"/>
      <c r="TUQ18" s="29"/>
      <c r="TUR18" s="29"/>
      <c r="TUS18" s="29"/>
      <c r="TUT18" s="29"/>
      <c r="TUU18" s="29"/>
      <c r="TUV18" s="29"/>
      <c r="TUW18" s="29"/>
      <c r="TUX18" s="29"/>
      <c r="TUY18" s="29"/>
      <c r="TUZ18" s="29"/>
      <c r="TVA18" s="29"/>
      <c r="TVB18" s="29"/>
      <c r="TVC18" s="29"/>
      <c r="TVD18" s="29"/>
      <c r="TVE18" s="29"/>
      <c r="TVF18" s="29"/>
      <c r="TVG18" s="29"/>
      <c r="TVH18" s="29"/>
      <c r="TVI18" s="29"/>
      <c r="TVJ18" s="29"/>
      <c r="TVK18" s="29"/>
      <c r="TVL18" s="29"/>
      <c r="TVM18" s="29"/>
      <c r="TVN18" s="29"/>
      <c r="TVO18" s="29"/>
      <c r="TVP18" s="29"/>
      <c r="TVQ18" s="29"/>
      <c r="TVR18" s="29"/>
      <c r="TVS18" s="29"/>
      <c r="TVT18" s="29"/>
      <c r="TVU18" s="29"/>
      <c r="TVV18" s="29"/>
      <c r="TVW18" s="29"/>
      <c r="TVX18" s="29"/>
      <c r="TVY18" s="29"/>
      <c r="TVZ18" s="29"/>
      <c r="TWA18" s="29"/>
      <c r="TWB18" s="29"/>
      <c r="TWC18" s="29"/>
      <c r="TWD18" s="29"/>
      <c r="TWE18" s="29"/>
      <c r="TWF18" s="29"/>
      <c r="TWG18" s="29"/>
      <c r="TWH18" s="29"/>
      <c r="TWI18" s="29"/>
      <c r="TWJ18" s="29"/>
      <c r="TWK18" s="29"/>
      <c r="TWL18" s="29"/>
      <c r="TWM18" s="29"/>
      <c r="TWN18" s="29"/>
      <c r="TWO18" s="29"/>
      <c r="TWP18" s="29"/>
      <c r="TWQ18" s="29"/>
      <c r="TWR18" s="29"/>
      <c r="TWS18" s="29"/>
      <c r="TWT18" s="29"/>
      <c r="TWU18" s="29"/>
      <c r="TWV18" s="29"/>
      <c r="TWW18" s="29"/>
      <c r="TWX18" s="29"/>
      <c r="TWY18" s="29"/>
      <c r="TWZ18" s="29"/>
      <c r="TXA18" s="29"/>
      <c r="TXB18" s="29"/>
      <c r="TXC18" s="29"/>
      <c r="TXD18" s="29"/>
      <c r="TXE18" s="29"/>
      <c r="TXF18" s="29"/>
      <c r="TXG18" s="29"/>
      <c r="TXH18" s="29"/>
      <c r="TXI18" s="29"/>
      <c r="TXJ18" s="29"/>
      <c r="TXK18" s="29"/>
      <c r="TXL18" s="29"/>
      <c r="TXM18" s="29"/>
      <c r="TXN18" s="29"/>
      <c r="TXO18" s="29"/>
      <c r="TXP18" s="29"/>
      <c r="TXQ18" s="29"/>
      <c r="TXR18" s="29"/>
      <c r="TXS18" s="29"/>
      <c r="TXT18" s="29"/>
      <c r="TXU18" s="29"/>
      <c r="TXV18" s="29"/>
      <c r="TXW18" s="29"/>
      <c r="TXX18" s="29"/>
      <c r="TXY18" s="29"/>
      <c r="TXZ18" s="29"/>
      <c r="TYA18" s="29"/>
      <c r="TYB18" s="29"/>
      <c r="TYC18" s="29"/>
      <c r="TYD18" s="29"/>
      <c r="TYE18" s="29"/>
      <c r="TYF18" s="29"/>
      <c r="TYG18" s="29"/>
      <c r="TYH18" s="29"/>
      <c r="TYI18" s="29"/>
      <c r="TYJ18" s="29"/>
      <c r="TYK18" s="29"/>
      <c r="TYL18" s="29"/>
      <c r="TYM18" s="29"/>
      <c r="TYN18" s="29"/>
      <c r="TYO18" s="29"/>
      <c r="TYP18" s="29"/>
      <c r="TYQ18" s="29"/>
      <c r="TYR18" s="29"/>
      <c r="TYS18" s="29"/>
      <c r="TYT18" s="29"/>
      <c r="TYU18" s="29"/>
      <c r="TYV18" s="29"/>
      <c r="TYW18" s="29"/>
      <c r="TYX18" s="29"/>
      <c r="TYY18" s="29"/>
      <c r="TYZ18" s="29"/>
      <c r="TZA18" s="29"/>
      <c r="TZB18" s="29"/>
      <c r="TZC18" s="29"/>
      <c r="TZD18" s="29"/>
      <c r="TZE18" s="29"/>
      <c r="TZF18" s="29"/>
      <c r="TZG18" s="29"/>
      <c r="TZH18" s="29"/>
      <c r="TZI18" s="29"/>
      <c r="TZJ18" s="29"/>
      <c r="TZK18" s="29"/>
      <c r="TZL18" s="29"/>
      <c r="TZM18" s="29"/>
      <c r="TZN18" s="29"/>
      <c r="TZO18" s="29"/>
      <c r="TZP18" s="29"/>
      <c r="TZQ18" s="29"/>
      <c r="TZR18" s="29"/>
      <c r="TZS18" s="29"/>
      <c r="TZT18" s="29"/>
      <c r="TZU18" s="29"/>
      <c r="TZV18" s="29"/>
      <c r="TZW18" s="29"/>
      <c r="TZX18" s="29"/>
      <c r="TZY18" s="29"/>
      <c r="TZZ18" s="29"/>
      <c r="UAA18" s="29"/>
      <c r="UAB18" s="29"/>
      <c r="UAC18" s="29"/>
      <c r="UAD18" s="29"/>
      <c r="UAE18" s="29"/>
      <c r="UAF18" s="29"/>
      <c r="UAG18" s="29"/>
      <c r="UAH18" s="29"/>
      <c r="UAI18" s="29"/>
      <c r="UAJ18" s="29"/>
      <c r="UAK18" s="29"/>
      <c r="UAL18" s="29"/>
      <c r="UAM18" s="29"/>
      <c r="UAN18" s="29"/>
      <c r="UAO18" s="29"/>
      <c r="UAP18" s="29"/>
      <c r="UAQ18" s="29"/>
      <c r="UAR18" s="29"/>
      <c r="UAS18" s="29"/>
      <c r="UAT18" s="29"/>
      <c r="UAU18" s="29"/>
      <c r="UAV18" s="29"/>
      <c r="UAW18" s="29"/>
      <c r="UAX18" s="29"/>
      <c r="UAY18" s="29"/>
      <c r="UAZ18" s="29"/>
      <c r="UBA18" s="29"/>
      <c r="UBB18" s="29"/>
      <c r="UBC18" s="29"/>
      <c r="UBD18" s="29"/>
      <c r="UBE18" s="29"/>
      <c r="UBF18" s="29"/>
      <c r="UBG18" s="29"/>
      <c r="UBH18" s="29"/>
      <c r="UBI18" s="29"/>
      <c r="UBJ18" s="29"/>
      <c r="UBK18" s="29"/>
      <c r="UBL18" s="29"/>
      <c r="UBM18" s="29"/>
      <c r="UBN18" s="29"/>
      <c r="UBO18" s="29"/>
      <c r="UBP18" s="29"/>
      <c r="UBQ18" s="29"/>
      <c r="UBR18" s="29"/>
      <c r="UBS18" s="29"/>
      <c r="UBT18" s="29"/>
      <c r="UBU18" s="29"/>
      <c r="UBV18" s="29"/>
      <c r="UBW18" s="29"/>
      <c r="UBX18" s="29"/>
      <c r="UBY18" s="29"/>
      <c r="UBZ18" s="29"/>
      <c r="UCA18" s="29"/>
      <c r="UCB18" s="29"/>
      <c r="UCC18" s="29"/>
      <c r="UCD18" s="29"/>
      <c r="UCE18" s="29"/>
      <c r="UCF18" s="29"/>
      <c r="UCG18" s="29"/>
      <c r="UCH18" s="29"/>
      <c r="UCI18" s="29"/>
      <c r="UCJ18" s="29"/>
      <c r="UCK18" s="29"/>
      <c r="UCL18" s="29"/>
      <c r="UCM18" s="29"/>
      <c r="UCN18" s="29"/>
      <c r="UCO18" s="29"/>
      <c r="UCP18" s="29"/>
      <c r="UCQ18" s="29"/>
      <c r="UCR18" s="29"/>
      <c r="UCS18" s="29"/>
      <c r="UCT18" s="29"/>
      <c r="UCU18" s="29"/>
      <c r="UCV18" s="29"/>
      <c r="UCW18" s="29"/>
      <c r="UCX18" s="29"/>
      <c r="UCY18" s="29"/>
      <c r="UCZ18" s="29"/>
      <c r="UDA18" s="29"/>
      <c r="UDB18" s="29"/>
      <c r="UDC18" s="29"/>
      <c r="UDD18" s="29"/>
      <c r="UDE18" s="29"/>
      <c r="UDF18" s="29"/>
      <c r="UDG18" s="29"/>
      <c r="UDH18" s="29"/>
      <c r="UDI18" s="29"/>
      <c r="UDJ18" s="29"/>
      <c r="UDK18" s="29"/>
      <c r="UDL18" s="29"/>
      <c r="UDM18" s="29"/>
      <c r="UDN18" s="29"/>
      <c r="UDO18" s="29"/>
      <c r="UDP18" s="29"/>
      <c r="UDQ18" s="29"/>
      <c r="UDR18" s="29"/>
      <c r="UDS18" s="29"/>
      <c r="UDT18" s="29"/>
      <c r="UDU18" s="29"/>
      <c r="UDV18" s="29"/>
      <c r="UDW18" s="29"/>
      <c r="UDX18" s="29"/>
      <c r="UDY18" s="29"/>
      <c r="UDZ18" s="29"/>
      <c r="UEA18" s="29"/>
      <c r="UEB18" s="29"/>
      <c r="UEC18" s="29"/>
      <c r="UED18" s="29"/>
      <c r="UEE18" s="29"/>
      <c r="UEF18" s="29"/>
      <c r="UEG18" s="29"/>
      <c r="UEH18" s="29"/>
      <c r="UEI18" s="29"/>
      <c r="UEJ18" s="29"/>
      <c r="UEK18" s="29"/>
      <c r="UEL18" s="29"/>
      <c r="UEM18" s="29"/>
      <c r="UEN18" s="29"/>
      <c r="UEO18" s="29"/>
      <c r="UEP18" s="29"/>
      <c r="UEQ18" s="29"/>
      <c r="UER18" s="29"/>
      <c r="UES18" s="29"/>
      <c r="UET18" s="29"/>
      <c r="UEU18" s="29"/>
      <c r="UEV18" s="29"/>
      <c r="UEW18" s="29"/>
      <c r="UEX18" s="29"/>
      <c r="UEY18" s="29"/>
      <c r="UEZ18" s="29"/>
      <c r="UFA18" s="29"/>
      <c r="UFB18" s="29"/>
      <c r="UFC18" s="29"/>
      <c r="UFD18" s="29"/>
      <c r="UFE18" s="29"/>
      <c r="UFF18" s="29"/>
      <c r="UFG18" s="29"/>
      <c r="UFH18" s="29"/>
      <c r="UFI18" s="29"/>
      <c r="UFJ18" s="29"/>
      <c r="UFK18" s="29"/>
      <c r="UFL18" s="29"/>
      <c r="UFM18" s="29"/>
      <c r="UFN18" s="29"/>
      <c r="UFO18" s="29"/>
      <c r="UFP18" s="29"/>
      <c r="UFQ18" s="29"/>
      <c r="UFR18" s="29"/>
      <c r="UFS18" s="29"/>
      <c r="UFT18" s="29"/>
      <c r="UFU18" s="29"/>
      <c r="UFV18" s="29"/>
      <c r="UFW18" s="29"/>
      <c r="UFX18" s="29"/>
      <c r="UFY18" s="29"/>
      <c r="UFZ18" s="29"/>
      <c r="UGA18" s="29"/>
      <c r="UGB18" s="29"/>
      <c r="UGC18" s="29"/>
      <c r="UGD18" s="29"/>
      <c r="UGE18" s="29"/>
      <c r="UGF18" s="29"/>
      <c r="UGG18" s="29"/>
      <c r="UGH18" s="29"/>
      <c r="UGI18" s="29"/>
      <c r="UGJ18" s="29"/>
      <c r="UGK18" s="29"/>
      <c r="UGL18" s="29"/>
      <c r="UGM18" s="29"/>
      <c r="UGN18" s="29"/>
      <c r="UGO18" s="29"/>
      <c r="UGP18" s="29"/>
      <c r="UGQ18" s="29"/>
      <c r="UGR18" s="29"/>
      <c r="UGS18" s="29"/>
      <c r="UGT18" s="29"/>
      <c r="UGU18" s="29"/>
      <c r="UGV18" s="29"/>
      <c r="UGW18" s="29"/>
      <c r="UGX18" s="29"/>
      <c r="UGY18" s="29"/>
      <c r="UGZ18" s="29"/>
      <c r="UHA18" s="29"/>
      <c r="UHB18" s="29"/>
      <c r="UHC18" s="29"/>
      <c r="UHD18" s="29"/>
      <c r="UHE18" s="29"/>
      <c r="UHF18" s="29"/>
      <c r="UHG18" s="29"/>
      <c r="UHH18" s="29"/>
      <c r="UHI18" s="29"/>
      <c r="UHJ18" s="29"/>
      <c r="UHK18" s="29"/>
      <c r="UHL18" s="29"/>
      <c r="UHM18" s="29"/>
      <c r="UHN18" s="29"/>
      <c r="UHO18" s="29"/>
      <c r="UHP18" s="29"/>
      <c r="UHQ18" s="29"/>
      <c r="UHR18" s="29"/>
      <c r="UHS18" s="29"/>
      <c r="UHT18" s="29"/>
      <c r="UHU18" s="29"/>
      <c r="UHV18" s="29"/>
      <c r="UHW18" s="29"/>
      <c r="UHX18" s="29"/>
      <c r="UHY18" s="29"/>
      <c r="UHZ18" s="29"/>
      <c r="UIA18" s="29"/>
      <c r="UIB18" s="29"/>
      <c r="UIC18" s="29"/>
      <c r="UID18" s="29"/>
      <c r="UIE18" s="29"/>
      <c r="UIF18" s="29"/>
      <c r="UIG18" s="29"/>
      <c r="UIH18" s="29"/>
      <c r="UII18" s="29"/>
      <c r="UIJ18" s="29"/>
      <c r="UIK18" s="29"/>
      <c r="UIL18" s="29"/>
      <c r="UIM18" s="29"/>
      <c r="UIN18" s="29"/>
      <c r="UIO18" s="29"/>
      <c r="UIP18" s="29"/>
      <c r="UIQ18" s="29"/>
      <c r="UIR18" s="29"/>
      <c r="UIS18" s="29"/>
      <c r="UIT18" s="29"/>
      <c r="UIU18" s="29"/>
      <c r="UIV18" s="29"/>
      <c r="UIW18" s="29"/>
      <c r="UIX18" s="29"/>
      <c r="UIY18" s="29"/>
      <c r="UIZ18" s="29"/>
      <c r="UJA18" s="29"/>
      <c r="UJB18" s="29"/>
      <c r="UJC18" s="29"/>
      <c r="UJD18" s="29"/>
      <c r="UJE18" s="29"/>
      <c r="UJF18" s="29"/>
      <c r="UJG18" s="29"/>
      <c r="UJH18" s="29"/>
      <c r="UJI18" s="29"/>
      <c r="UJJ18" s="29"/>
      <c r="UJK18" s="29"/>
      <c r="UJL18" s="29"/>
      <c r="UJM18" s="29"/>
      <c r="UJN18" s="29"/>
      <c r="UJO18" s="29"/>
      <c r="UJP18" s="29"/>
      <c r="UJQ18" s="29"/>
      <c r="UJR18" s="29"/>
      <c r="UJS18" s="29"/>
      <c r="UJT18" s="29"/>
      <c r="UJU18" s="29"/>
      <c r="UJV18" s="29"/>
      <c r="UJW18" s="29"/>
      <c r="UJX18" s="29"/>
      <c r="UJY18" s="29"/>
      <c r="UJZ18" s="29"/>
      <c r="UKA18" s="29"/>
      <c r="UKB18" s="29"/>
      <c r="UKC18" s="29"/>
      <c r="UKD18" s="29"/>
      <c r="UKE18" s="29"/>
      <c r="UKF18" s="29"/>
      <c r="UKG18" s="29"/>
      <c r="UKH18" s="29"/>
      <c r="UKI18" s="29"/>
      <c r="UKJ18" s="29"/>
      <c r="UKK18" s="29"/>
      <c r="UKL18" s="29"/>
      <c r="UKM18" s="29"/>
      <c r="UKN18" s="29"/>
      <c r="UKO18" s="29"/>
      <c r="UKP18" s="29"/>
      <c r="UKQ18" s="29"/>
      <c r="UKR18" s="29"/>
      <c r="UKS18" s="29"/>
      <c r="UKT18" s="29"/>
      <c r="UKU18" s="29"/>
      <c r="UKV18" s="29"/>
      <c r="UKW18" s="29"/>
      <c r="UKX18" s="29"/>
      <c r="UKY18" s="29"/>
      <c r="UKZ18" s="29"/>
      <c r="ULA18" s="29"/>
      <c r="ULB18" s="29"/>
      <c r="ULC18" s="29"/>
      <c r="ULD18" s="29"/>
      <c r="ULE18" s="29"/>
      <c r="ULF18" s="29"/>
      <c r="ULG18" s="29"/>
      <c r="ULH18" s="29"/>
      <c r="ULI18" s="29"/>
      <c r="ULJ18" s="29"/>
      <c r="ULK18" s="29"/>
      <c r="ULL18" s="29"/>
      <c r="ULM18" s="29"/>
      <c r="ULN18" s="29"/>
      <c r="ULO18" s="29"/>
      <c r="ULP18" s="29"/>
      <c r="ULQ18" s="29"/>
      <c r="ULR18" s="29"/>
      <c r="ULS18" s="29"/>
      <c r="ULT18" s="29"/>
      <c r="ULU18" s="29"/>
      <c r="ULV18" s="29"/>
      <c r="ULW18" s="29"/>
      <c r="ULX18" s="29"/>
      <c r="ULY18" s="29"/>
      <c r="ULZ18" s="29"/>
      <c r="UMA18" s="29"/>
      <c r="UMB18" s="29"/>
      <c r="UMC18" s="29"/>
      <c r="UMD18" s="29"/>
      <c r="UME18" s="29"/>
      <c r="UMF18" s="29"/>
      <c r="UMG18" s="29"/>
      <c r="UMH18" s="29"/>
      <c r="UMI18" s="29"/>
      <c r="UMJ18" s="29"/>
      <c r="UMK18" s="29"/>
      <c r="UML18" s="29"/>
      <c r="UMM18" s="29"/>
      <c r="UMN18" s="29"/>
      <c r="UMO18" s="29"/>
      <c r="UMP18" s="29"/>
      <c r="UMQ18" s="29"/>
      <c r="UMR18" s="29"/>
      <c r="UMS18" s="29"/>
      <c r="UMT18" s="29"/>
      <c r="UMU18" s="29"/>
      <c r="UMV18" s="29"/>
      <c r="UMW18" s="29"/>
      <c r="UMX18" s="29"/>
      <c r="UMY18" s="29"/>
      <c r="UMZ18" s="29"/>
      <c r="UNA18" s="29"/>
      <c r="UNB18" s="29"/>
      <c r="UNC18" s="29"/>
      <c r="UND18" s="29"/>
      <c r="UNE18" s="29"/>
      <c r="UNF18" s="29"/>
      <c r="UNG18" s="29"/>
      <c r="UNH18" s="29"/>
      <c r="UNI18" s="29"/>
      <c r="UNJ18" s="29"/>
      <c r="UNK18" s="29"/>
      <c r="UNL18" s="29"/>
      <c r="UNM18" s="29"/>
      <c r="UNN18" s="29"/>
      <c r="UNO18" s="29"/>
      <c r="UNP18" s="29"/>
      <c r="UNQ18" s="29"/>
      <c r="UNR18" s="29"/>
      <c r="UNS18" s="29"/>
      <c r="UNT18" s="29"/>
      <c r="UNU18" s="29"/>
      <c r="UNV18" s="29"/>
      <c r="UNW18" s="29"/>
      <c r="UNX18" s="29"/>
      <c r="UNY18" s="29"/>
      <c r="UNZ18" s="29"/>
      <c r="UOA18" s="29"/>
      <c r="UOB18" s="29"/>
      <c r="UOC18" s="29"/>
      <c r="UOD18" s="29"/>
      <c r="UOE18" s="29"/>
      <c r="UOF18" s="29"/>
      <c r="UOG18" s="29"/>
      <c r="UOH18" s="29"/>
      <c r="UOI18" s="29"/>
      <c r="UOJ18" s="29"/>
      <c r="UOK18" s="29"/>
      <c r="UOL18" s="29"/>
      <c r="UOM18" s="29"/>
      <c r="UON18" s="29"/>
      <c r="UOO18" s="29"/>
      <c r="UOP18" s="29"/>
      <c r="UOQ18" s="29"/>
      <c r="UOR18" s="29"/>
      <c r="UOS18" s="29"/>
      <c r="UOT18" s="29"/>
      <c r="UOU18" s="29"/>
      <c r="UOV18" s="29"/>
      <c r="UOW18" s="29"/>
      <c r="UOX18" s="29"/>
      <c r="UOY18" s="29"/>
      <c r="UOZ18" s="29"/>
      <c r="UPA18" s="29"/>
      <c r="UPB18" s="29"/>
      <c r="UPC18" s="29"/>
      <c r="UPD18" s="29"/>
      <c r="UPE18" s="29"/>
      <c r="UPF18" s="29"/>
      <c r="UPG18" s="29"/>
      <c r="UPH18" s="29"/>
      <c r="UPI18" s="29"/>
      <c r="UPJ18" s="29"/>
      <c r="UPK18" s="29"/>
      <c r="UPL18" s="29"/>
      <c r="UPM18" s="29"/>
      <c r="UPN18" s="29"/>
      <c r="UPO18" s="29"/>
      <c r="UPP18" s="29"/>
      <c r="UPQ18" s="29"/>
      <c r="UPR18" s="29"/>
      <c r="UPS18" s="29"/>
      <c r="UPT18" s="29"/>
      <c r="UPU18" s="29"/>
      <c r="UPV18" s="29"/>
      <c r="UPW18" s="29"/>
      <c r="UPX18" s="29"/>
      <c r="UPY18" s="29"/>
      <c r="UPZ18" s="29"/>
      <c r="UQA18" s="29"/>
      <c r="UQB18" s="29"/>
      <c r="UQC18" s="29"/>
      <c r="UQD18" s="29"/>
      <c r="UQE18" s="29"/>
      <c r="UQF18" s="29"/>
      <c r="UQG18" s="29"/>
      <c r="UQH18" s="29"/>
      <c r="UQI18" s="29"/>
      <c r="UQJ18" s="29"/>
      <c r="UQK18" s="29"/>
      <c r="UQL18" s="29"/>
      <c r="UQM18" s="29"/>
      <c r="UQN18" s="29"/>
      <c r="UQO18" s="29"/>
      <c r="UQP18" s="29"/>
      <c r="UQQ18" s="29"/>
      <c r="UQR18" s="29"/>
      <c r="UQS18" s="29"/>
      <c r="UQT18" s="29"/>
      <c r="UQU18" s="29"/>
      <c r="UQV18" s="29"/>
      <c r="UQW18" s="29"/>
      <c r="UQX18" s="29"/>
      <c r="UQY18" s="29"/>
      <c r="UQZ18" s="29"/>
      <c r="URA18" s="29"/>
      <c r="URB18" s="29"/>
      <c r="URC18" s="29"/>
      <c r="URD18" s="29"/>
      <c r="URE18" s="29"/>
      <c r="URF18" s="29"/>
      <c r="URG18" s="29"/>
      <c r="URH18" s="29"/>
      <c r="URI18" s="29"/>
      <c r="URJ18" s="29"/>
      <c r="URK18" s="29"/>
      <c r="URL18" s="29"/>
      <c r="URM18" s="29"/>
      <c r="URN18" s="29"/>
      <c r="URO18" s="29"/>
      <c r="URP18" s="29"/>
      <c r="URQ18" s="29"/>
      <c r="URR18" s="29"/>
      <c r="URS18" s="29"/>
      <c r="URT18" s="29"/>
      <c r="URU18" s="29"/>
      <c r="URV18" s="29"/>
      <c r="URW18" s="29"/>
      <c r="URX18" s="29"/>
      <c r="URY18" s="29"/>
      <c r="URZ18" s="29"/>
      <c r="USA18" s="29"/>
      <c r="USB18" s="29"/>
      <c r="USC18" s="29"/>
      <c r="USD18" s="29"/>
      <c r="USE18" s="29"/>
      <c r="USF18" s="29"/>
      <c r="USG18" s="29"/>
      <c r="USH18" s="29"/>
      <c r="USI18" s="29"/>
      <c r="USJ18" s="29"/>
      <c r="USK18" s="29"/>
      <c r="USL18" s="29"/>
      <c r="USM18" s="29"/>
      <c r="USN18" s="29"/>
      <c r="USO18" s="29"/>
      <c r="USP18" s="29"/>
      <c r="USQ18" s="29"/>
      <c r="USR18" s="29"/>
      <c r="USS18" s="29"/>
      <c r="UST18" s="29"/>
      <c r="USU18" s="29"/>
      <c r="USV18" s="29"/>
      <c r="USW18" s="29"/>
      <c r="USX18" s="29"/>
      <c r="USY18" s="29"/>
      <c r="USZ18" s="29"/>
      <c r="UTA18" s="29"/>
      <c r="UTB18" s="29"/>
      <c r="UTC18" s="29"/>
      <c r="UTD18" s="29"/>
      <c r="UTE18" s="29"/>
      <c r="UTF18" s="29"/>
      <c r="UTG18" s="29"/>
      <c r="UTH18" s="29"/>
      <c r="UTI18" s="29"/>
      <c r="UTJ18" s="29"/>
      <c r="UTK18" s="29"/>
      <c r="UTL18" s="29"/>
      <c r="UTM18" s="29"/>
      <c r="UTN18" s="29"/>
      <c r="UTO18" s="29"/>
      <c r="UTP18" s="29"/>
      <c r="UTQ18" s="29"/>
      <c r="UTR18" s="29"/>
      <c r="UTS18" s="29"/>
      <c r="UTT18" s="29"/>
      <c r="UTU18" s="29"/>
      <c r="UTV18" s="29"/>
      <c r="UTW18" s="29"/>
      <c r="UTX18" s="29"/>
      <c r="UTY18" s="29"/>
      <c r="UTZ18" s="29"/>
      <c r="UUA18" s="29"/>
      <c r="UUB18" s="29"/>
      <c r="UUC18" s="29"/>
      <c r="UUD18" s="29"/>
      <c r="UUE18" s="29"/>
      <c r="UUF18" s="29"/>
      <c r="UUG18" s="29"/>
      <c r="UUH18" s="29"/>
      <c r="UUI18" s="29"/>
      <c r="UUJ18" s="29"/>
      <c r="UUK18" s="29"/>
      <c r="UUL18" s="29"/>
      <c r="UUM18" s="29"/>
      <c r="UUN18" s="29"/>
      <c r="UUO18" s="29"/>
      <c r="UUP18" s="29"/>
      <c r="UUQ18" s="29"/>
      <c r="UUR18" s="29"/>
      <c r="UUS18" s="29"/>
      <c r="UUT18" s="29"/>
      <c r="UUU18" s="29"/>
      <c r="UUV18" s="29"/>
      <c r="UUW18" s="29"/>
      <c r="UUX18" s="29"/>
      <c r="UUY18" s="29"/>
      <c r="UUZ18" s="29"/>
      <c r="UVA18" s="29"/>
      <c r="UVB18" s="29"/>
      <c r="UVC18" s="29"/>
      <c r="UVD18" s="29"/>
      <c r="UVE18" s="29"/>
      <c r="UVF18" s="29"/>
      <c r="UVG18" s="29"/>
      <c r="UVH18" s="29"/>
      <c r="UVI18" s="29"/>
      <c r="UVJ18" s="29"/>
      <c r="UVK18" s="29"/>
      <c r="UVL18" s="29"/>
      <c r="UVM18" s="29"/>
      <c r="UVN18" s="29"/>
      <c r="UVO18" s="29"/>
      <c r="UVP18" s="29"/>
      <c r="UVQ18" s="29"/>
      <c r="UVR18" s="29"/>
      <c r="UVS18" s="29"/>
      <c r="UVT18" s="29"/>
      <c r="UVU18" s="29"/>
      <c r="UVV18" s="29"/>
      <c r="UVW18" s="29"/>
      <c r="UVX18" s="29"/>
      <c r="UVY18" s="29"/>
      <c r="UVZ18" s="29"/>
      <c r="UWA18" s="29"/>
      <c r="UWB18" s="29"/>
      <c r="UWC18" s="29"/>
      <c r="UWD18" s="29"/>
      <c r="UWE18" s="29"/>
      <c r="UWF18" s="29"/>
      <c r="UWG18" s="29"/>
      <c r="UWH18" s="29"/>
      <c r="UWI18" s="29"/>
      <c r="UWJ18" s="29"/>
      <c r="UWK18" s="29"/>
      <c r="UWL18" s="29"/>
      <c r="UWM18" s="29"/>
      <c r="UWN18" s="29"/>
      <c r="UWO18" s="29"/>
      <c r="UWP18" s="29"/>
      <c r="UWQ18" s="29"/>
      <c r="UWR18" s="29"/>
      <c r="UWS18" s="29"/>
      <c r="UWT18" s="29"/>
      <c r="UWU18" s="29"/>
      <c r="UWV18" s="29"/>
      <c r="UWW18" s="29"/>
      <c r="UWX18" s="29"/>
      <c r="UWY18" s="29"/>
      <c r="UWZ18" s="29"/>
      <c r="UXA18" s="29"/>
      <c r="UXB18" s="29"/>
      <c r="UXC18" s="29"/>
      <c r="UXD18" s="29"/>
      <c r="UXE18" s="29"/>
      <c r="UXF18" s="29"/>
      <c r="UXG18" s="29"/>
      <c r="UXH18" s="29"/>
      <c r="UXI18" s="29"/>
      <c r="UXJ18" s="29"/>
      <c r="UXK18" s="29"/>
      <c r="UXL18" s="29"/>
      <c r="UXM18" s="29"/>
      <c r="UXN18" s="29"/>
      <c r="UXO18" s="29"/>
      <c r="UXP18" s="29"/>
      <c r="UXQ18" s="29"/>
      <c r="UXR18" s="29"/>
      <c r="UXS18" s="29"/>
      <c r="UXT18" s="29"/>
      <c r="UXU18" s="29"/>
      <c r="UXV18" s="29"/>
      <c r="UXW18" s="29"/>
      <c r="UXX18" s="29"/>
      <c r="UXY18" s="29"/>
      <c r="UXZ18" s="29"/>
      <c r="UYA18" s="29"/>
      <c r="UYB18" s="29"/>
      <c r="UYC18" s="29"/>
      <c r="UYD18" s="29"/>
      <c r="UYE18" s="29"/>
      <c r="UYF18" s="29"/>
      <c r="UYG18" s="29"/>
      <c r="UYH18" s="29"/>
      <c r="UYI18" s="29"/>
      <c r="UYJ18" s="29"/>
      <c r="UYK18" s="29"/>
      <c r="UYL18" s="29"/>
      <c r="UYM18" s="29"/>
      <c r="UYN18" s="29"/>
      <c r="UYO18" s="29"/>
      <c r="UYP18" s="29"/>
      <c r="UYQ18" s="29"/>
      <c r="UYR18" s="29"/>
      <c r="UYS18" s="29"/>
      <c r="UYT18" s="29"/>
      <c r="UYU18" s="29"/>
      <c r="UYV18" s="29"/>
      <c r="UYW18" s="29"/>
      <c r="UYX18" s="29"/>
      <c r="UYY18" s="29"/>
      <c r="UYZ18" s="29"/>
      <c r="UZA18" s="29"/>
      <c r="UZB18" s="29"/>
      <c r="UZC18" s="29"/>
      <c r="UZD18" s="29"/>
      <c r="UZE18" s="29"/>
      <c r="UZF18" s="29"/>
      <c r="UZG18" s="29"/>
      <c r="UZH18" s="29"/>
      <c r="UZI18" s="29"/>
      <c r="UZJ18" s="29"/>
      <c r="UZK18" s="29"/>
      <c r="UZL18" s="29"/>
      <c r="UZM18" s="29"/>
      <c r="UZN18" s="29"/>
      <c r="UZO18" s="29"/>
      <c r="UZP18" s="29"/>
      <c r="UZQ18" s="29"/>
      <c r="UZR18" s="29"/>
      <c r="UZS18" s="29"/>
      <c r="UZT18" s="29"/>
      <c r="UZU18" s="29"/>
      <c r="UZV18" s="29"/>
      <c r="UZW18" s="29"/>
      <c r="UZX18" s="29"/>
      <c r="UZY18" s="29"/>
      <c r="UZZ18" s="29"/>
      <c r="VAA18" s="29"/>
      <c r="VAB18" s="29"/>
      <c r="VAC18" s="29"/>
      <c r="VAD18" s="29"/>
      <c r="VAE18" s="29"/>
      <c r="VAF18" s="29"/>
      <c r="VAG18" s="29"/>
      <c r="VAH18" s="29"/>
      <c r="VAI18" s="29"/>
      <c r="VAJ18" s="29"/>
      <c r="VAK18" s="29"/>
      <c r="VAL18" s="29"/>
      <c r="VAM18" s="29"/>
      <c r="VAN18" s="29"/>
      <c r="VAO18" s="29"/>
      <c r="VAP18" s="29"/>
      <c r="VAQ18" s="29"/>
      <c r="VAR18" s="29"/>
      <c r="VAS18" s="29"/>
      <c r="VAT18" s="29"/>
      <c r="VAU18" s="29"/>
      <c r="VAV18" s="29"/>
      <c r="VAW18" s="29"/>
      <c r="VAX18" s="29"/>
      <c r="VAY18" s="29"/>
      <c r="VAZ18" s="29"/>
      <c r="VBA18" s="29"/>
      <c r="VBB18" s="29"/>
      <c r="VBC18" s="29"/>
      <c r="VBD18" s="29"/>
      <c r="VBE18" s="29"/>
      <c r="VBF18" s="29"/>
      <c r="VBG18" s="29"/>
      <c r="VBH18" s="29"/>
      <c r="VBI18" s="29"/>
      <c r="VBJ18" s="29"/>
      <c r="VBK18" s="29"/>
      <c r="VBL18" s="29"/>
      <c r="VBM18" s="29"/>
      <c r="VBN18" s="29"/>
      <c r="VBO18" s="29"/>
      <c r="VBP18" s="29"/>
      <c r="VBQ18" s="29"/>
      <c r="VBR18" s="29"/>
      <c r="VBS18" s="29"/>
      <c r="VBT18" s="29"/>
      <c r="VBU18" s="29"/>
      <c r="VBV18" s="29"/>
      <c r="VBW18" s="29"/>
      <c r="VBX18" s="29"/>
      <c r="VBY18" s="29"/>
      <c r="VBZ18" s="29"/>
      <c r="VCA18" s="29"/>
      <c r="VCB18" s="29"/>
      <c r="VCC18" s="29"/>
      <c r="VCD18" s="29"/>
      <c r="VCE18" s="29"/>
      <c r="VCF18" s="29"/>
      <c r="VCG18" s="29"/>
      <c r="VCH18" s="29"/>
      <c r="VCI18" s="29"/>
      <c r="VCJ18" s="29"/>
      <c r="VCK18" s="29"/>
      <c r="VCL18" s="29"/>
      <c r="VCM18" s="29"/>
      <c r="VCN18" s="29"/>
      <c r="VCO18" s="29"/>
      <c r="VCP18" s="29"/>
      <c r="VCQ18" s="29"/>
      <c r="VCR18" s="29"/>
      <c r="VCS18" s="29"/>
      <c r="VCT18" s="29"/>
      <c r="VCU18" s="29"/>
      <c r="VCV18" s="29"/>
      <c r="VCW18" s="29"/>
      <c r="VCX18" s="29"/>
      <c r="VCY18" s="29"/>
      <c r="VCZ18" s="29"/>
      <c r="VDA18" s="29"/>
      <c r="VDB18" s="29"/>
      <c r="VDC18" s="29"/>
      <c r="VDD18" s="29"/>
      <c r="VDE18" s="29"/>
      <c r="VDF18" s="29"/>
      <c r="VDG18" s="29"/>
      <c r="VDH18" s="29"/>
      <c r="VDI18" s="29"/>
      <c r="VDJ18" s="29"/>
      <c r="VDK18" s="29"/>
      <c r="VDL18" s="29"/>
      <c r="VDM18" s="29"/>
      <c r="VDN18" s="29"/>
      <c r="VDO18" s="29"/>
      <c r="VDP18" s="29"/>
      <c r="VDQ18" s="29"/>
      <c r="VDR18" s="29"/>
      <c r="VDS18" s="29"/>
      <c r="VDT18" s="29"/>
      <c r="VDU18" s="29"/>
      <c r="VDV18" s="29"/>
      <c r="VDW18" s="29"/>
      <c r="VDX18" s="29"/>
      <c r="VDY18" s="29"/>
      <c r="VDZ18" s="29"/>
      <c r="VEA18" s="29"/>
      <c r="VEB18" s="29"/>
      <c r="VEC18" s="29"/>
      <c r="VED18" s="29"/>
      <c r="VEE18" s="29"/>
      <c r="VEF18" s="29"/>
      <c r="VEG18" s="29"/>
      <c r="VEH18" s="29"/>
      <c r="VEI18" s="29"/>
      <c r="VEJ18" s="29"/>
      <c r="VEK18" s="29"/>
      <c r="VEL18" s="29"/>
      <c r="VEM18" s="29"/>
      <c r="VEN18" s="29"/>
      <c r="VEO18" s="29"/>
      <c r="VEP18" s="29"/>
      <c r="VEQ18" s="29"/>
      <c r="VER18" s="29"/>
      <c r="VES18" s="29"/>
      <c r="VET18" s="29"/>
      <c r="VEU18" s="29"/>
      <c r="VEV18" s="29"/>
      <c r="VEW18" s="29"/>
      <c r="VEX18" s="29"/>
      <c r="VEY18" s="29"/>
      <c r="VEZ18" s="29"/>
      <c r="VFA18" s="29"/>
      <c r="VFB18" s="29"/>
      <c r="VFC18" s="29"/>
      <c r="VFD18" s="29"/>
      <c r="VFE18" s="29"/>
      <c r="VFF18" s="29"/>
      <c r="VFG18" s="29"/>
      <c r="VFH18" s="29"/>
      <c r="VFI18" s="29"/>
      <c r="VFJ18" s="29"/>
      <c r="VFK18" s="29"/>
      <c r="VFL18" s="29"/>
      <c r="VFM18" s="29"/>
      <c r="VFN18" s="29"/>
      <c r="VFO18" s="29"/>
      <c r="VFP18" s="29"/>
      <c r="VFQ18" s="29"/>
      <c r="VFR18" s="29"/>
      <c r="VFS18" s="29"/>
      <c r="VFT18" s="29"/>
      <c r="VFU18" s="29"/>
      <c r="VFV18" s="29"/>
      <c r="VFW18" s="29"/>
      <c r="VFX18" s="29"/>
      <c r="VFY18" s="29"/>
      <c r="VFZ18" s="29"/>
      <c r="VGA18" s="29"/>
      <c r="VGB18" s="29"/>
      <c r="VGC18" s="29"/>
      <c r="VGD18" s="29"/>
      <c r="VGE18" s="29"/>
      <c r="VGF18" s="29"/>
      <c r="VGG18" s="29"/>
      <c r="VGH18" s="29"/>
      <c r="VGI18" s="29"/>
      <c r="VGJ18" s="29"/>
      <c r="VGK18" s="29"/>
      <c r="VGL18" s="29"/>
      <c r="VGM18" s="29"/>
      <c r="VGN18" s="29"/>
      <c r="VGO18" s="29"/>
      <c r="VGP18" s="29"/>
      <c r="VGQ18" s="29"/>
      <c r="VGR18" s="29"/>
      <c r="VGS18" s="29"/>
      <c r="VGT18" s="29"/>
      <c r="VGU18" s="29"/>
      <c r="VGV18" s="29"/>
      <c r="VGW18" s="29"/>
      <c r="VGX18" s="29"/>
      <c r="VGY18" s="29"/>
      <c r="VGZ18" s="29"/>
      <c r="VHA18" s="29"/>
      <c r="VHB18" s="29"/>
      <c r="VHC18" s="29"/>
      <c r="VHD18" s="29"/>
      <c r="VHE18" s="29"/>
      <c r="VHF18" s="29"/>
      <c r="VHG18" s="29"/>
      <c r="VHH18" s="29"/>
      <c r="VHI18" s="29"/>
      <c r="VHJ18" s="29"/>
      <c r="VHK18" s="29"/>
      <c r="VHL18" s="29"/>
      <c r="VHM18" s="29"/>
      <c r="VHN18" s="29"/>
      <c r="VHO18" s="29"/>
      <c r="VHP18" s="29"/>
      <c r="VHQ18" s="29"/>
      <c r="VHR18" s="29"/>
      <c r="VHS18" s="29"/>
      <c r="VHT18" s="29"/>
      <c r="VHU18" s="29"/>
      <c r="VHV18" s="29"/>
      <c r="VHW18" s="29"/>
      <c r="VHX18" s="29"/>
      <c r="VHY18" s="29"/>
      <c r="VHZ18" s="29"/>
      <c r="VIA18" s="29"/>
      <c r="VIB18" s="29"/>
      <c r="VIC18" s="29"/>
      <c r="VID18" s="29"/>
      <c r="VIE18" s="29"/>
      <c r="VIF18" s="29"/>
      <c r="VIG18" s="29"/>
      <c r="VIH18" s="29"/>
      <c r="VII18" s="29"/>
      <c r="VIJ18" s="29"/>
      <c r="VIK18" s="29"/>
      <c r="VIL18" s="29"/>
      <c r="VIM18" s="29"/>
      <c r="VIN18" s="29"/>
      <c r="VIO18" s="29"/>
      <c r="VIP18" s="29"/>
      <c r="VIQ18" s="29"/>
      <c r="VIR18" s="29"/>
      <c r="VIS18" s="29"/>
      <c r="VIT18" s="29"/>
      <c r="VIU18" s="29"/>
      <c r="VIV18" s="29"/>
      <c r="VIW18" s="29"/>
      <c r="VIX18" s="29"/>
      <c r="VIY18" s="29"/>
      <c r="VIZ18" s="29"/>
      <c r="VJA18" s="29"/>
      <c r="VJB18" s="29"/>
      <c r="VJC18" s="29"/>
      <c r="VJD18" s="29"/>
      <c r="VJE18" s="29"/>
      <c r="VJF18" s="29"/>
      <c r="VJG18" s="29"/>
      <c r="VJH18" s="29"/>
      <c r="VJI18" s="29"/>
      <c r="VJJ18" s="29"/>
      <c r="VJK18" s="29"/>
      <c r="VJL18" s="29"/>
      <c r="VJM18" s="29"/>
      <c r="VJN18" s="29"/>
      <c r="VJO18" s="29"/>
      <c r="VJP18" s="29"/>
      <c r="VJQ18" s="29"/>
      <c r="VJR18" s="29"/>
      <c r="VJS18" s="29"/>
      <c r="VJT18" s="29"/>
      <c r="VJU18" s="29"/>
      <c r="VJV18" s="29"/>
      <c r="VJW18" s="29"/>
      <c r="VJX18" s="29"/>
      <c r="VJY18" s="29"/>
      <c r="VJZ18" s="29"/>
      <c r="VKA18" s="29"/>
      <c r="VKB18" s="29"/>
      <c r="VKC18" s="29"/>
      <c r="VKD18" s="29"/>
      <c r="VKE18" s="29"/>
      <c r="VKF18" s="29"/>
      <c r="VKG18" s="29"/>
      <c r="VKH18" s="29"/>
      <c r="VKI18" s="29"/>
      <c r="VKJ18" s="29"/>
      <c r="VKK18" s="29"/>
      <c r="VKL18" s="29"/>
      <c r="VKM18" s="29"/>
      <c r="VKN18" s="29"/>
      <c r="VKO18" s="29"/>
      <c r="VKP18" s="29"/>
      <c r="VKQ18" s="29"/>
      <c r="VKR18" s="29"/>
      <c r="VKS18" s="29"/>
      <c r="VKT18" s="29"/>
      <c r="VKU18" s="29"/>
      <c r="VKV18" s="29"/>
      <c r="VKW18" s="29"/>
      <c r="VKX18" s="29"/>
      <c r="VKY18" s="29"/>
      <c r="VKZ18" s="29"/>
      <c r="VLA18" s="29"/>
      <c r="VLB18" s="29"/>
      <c r="VLC18" s="29"/>
      <c r="VLD18" s="29"/>
      <c r="VLE18" s="29"/>
      <c r="VLF18" s="29"/>
      <c r="VLG18" s="29"/>
      <c r="VLH18" s="29"/>
      <c r="VLI18" s="29"/>
      <c r="VLJ18" s="29"/>
      <c r="VLK18" s="29"/>
      <c r="VLL18" s="29"/>
      <c r="VLM18" s="29"/>
      <c r="VLN18" s="29"/>
      <c r="VLO18" s="29"/>
      <c r="VLP18" s="29"/>
      <c r="VLQ18" s="29"/>
      <c r="VLR18" s="29"/>
      <c r="VLS18" s="29"/>
      <c r="VLT18" s="29"/>
      <c r="VLU18" s="29"/>
      <c r="VLV18" s="29"/>
      <c r="VLW18" s="29"/>
      <c r="VLX18" s="29"/>
      <c r="VLY18" s="29"/>
      <c r="VLZ18" s="29"/>
      <c r="VMA18" s="29"/>
      <c r="VMB18" s="29"/>
      <c r="VMC18" s="29"/>
      <c r="VMD18" s="29"/>
      <c r="VME18" s="29"/>
      <c r="VMF18" s="29"/>
      <c r="VMG18" s="29"/>
      <c r="VMH18" s="29"/>
      <c r="VMI18" s="29"/>
      <c r="VMJ18" s="29"/>
      <c r="VMK18" s="29"/>
      <c r="VML18" s="29"/>
      <c r="VMM18" s="29"/>
      <c r="VMN18" s="29"/>
      <c r="VMO18" s="29"/>
      <c r="VMP18" s="29"/>
      <c r="VMQ18" s="29"/>
      <c r="VMR18" s="29"/>
      <c r="VMS18" s="29"/>
      <c r="VMT18" s="29"/>
      <c r="VMU18" s="29"/>
      <c r="VMV18" s="29"/>
      <c r="VMW18" s="29"/>
      <c r="VMX18" s="29"/>
      <c r="VMY18" s="29"/>
      <c r="VMZ18" s="29"/>
      <c r="VNA18" s="29"/>
      <c r="VNB18" s="29"/>
      <c r="VNC18" s="29"/>
      <c r="VND18" s="29"/>
      <c r="VNE18" s="29"/>
      <c r="VNF18" s="29"/>
      <c r="VNG18" s="29"/>
      <c r="VNH18" s="29"/>
      <c r="VNI18" s="29"/>
      <c r="VNJ18" s="29"/>
      <c r="VNK18" s="29"/>
      <c r="VNL18" s="29"/>
      <c r="VNM18" s="29"/>
      <c r="VNN18" s="29"/>
      <c r="VNO18" s="29"/>
      <c r="VNP18" s="29"/>
      <c r="VNQ18" s="29"/>
      <c r="VNR18" s="29"/>
      <c r="VNS18" s="29"/>
      <c r="VNT18" s="29"/>
      <c r="VNU18" s="29"/>
      <c r="VNV18" s="29"/>
      <c r="VNW18" s="29"/>
      <c r="VNX18" s="29"/>
      <c r="VNY18" s="29"/>
      <c r="VNZ18" s="29"/>
      <c r="VOA18" s="29"/>
      <c r="VOB18" s="29"/>
      <c r="VOC18" s="29"/>
      <c r="VOD18" s="29"/>
      <c r="VOE18" s="29"/>
      <c r="VOF18" s="29"/>
      <c r="VOG18" s="29"/>
      <c r="VOH18" s="29"/>
      <c r="VOI18" s="29"/>
      <c r="VOJ18" s="29"/>
      <c r="VOK18" s="29"/>
      <c r="VOL18" s="29"/>
      <c r="VOM18" s="29"/>
      <c r="VON18" s="29"/>
      <c r="VOO18" s="29"/>
      <c r="VOP18" s="29"/>
      <c r="VOQ18" s="29"/>
      <c r="VOR18" s="29"/>
      <c r="VOS18" s="29"/>
      <c r="VOT18" s="29"/>
      <c r="VOU18" s="29"/>
      <c r="VOV18" s="29"/>
      <c r="VOW18" s="29"/>
      <c r="VOX18" s="29"/>
      <c r="VOY18" s="29"/>
      <c r="VOZ18" s="29"/>
      <c r="VPA18" s="29"/>
      <c r="VPB18" s="29"/>
      <c r="VPC18" s="29"/>
      <c r="VPD18" s="29"/>
      <c r="VPE18" s="29"/>
      <c r="VPF18" s="29"/>
      <c r="VPG18" s="29"/>
      <c r="VPH18" s="29"/>
      <c r="VPI18" s="29"/>
      <c r="VPJ18" s="29"/>
      <c r="VPK18" s="29"/>
      <c r="VPL18" s="29"/>
      <c r="VPM18" s="29"/>
      <c r="VPN18" s="29"/>
      <c r="VPO18" s="29"/>
      <c r="VPP18" s="29"/>
      <c r="VPQ18" s="29"/>
      <c r="VPR18" s="29"/>
      <c r="VPS18" s="29"/>
      <c r="VPT18" s="29"/>
      <c r="VPU18" s="29"/>
      <c r="VPV18" s="29"/>
      <c r="VPW18" s="29"/>
      <c r="VPX18" s="29"/>
      <c r="VPY18" s="29"/>
      <c r="VPZ18" s="29"/>
      <c r="VQA18" s="29"/>
      <c r="VQB18" s="29"/>
      <c r="VQC18" s="29"/>
      <c r="VQD18" s="29"/>
      <c r="VQE18" s="29"/>
      <c r="VQF18" s="29"/>
      <c r="VQG18" s="29"/>
      <c r="VQH18" s="29"/>
      <c r="VQI18" s="29"/>
      <c r="VQJ18" s="29"/>
      <c r="VQK18" s="29"/>
      <c r="VQL18" s="29"/>
      <c r="VQM18" s="29"/>
      <c r="VQN18" s="29"/>
      <c r="VQO18" s="29"/>
      <c r="VQP18" s="29"/>
      <c r="VQQ18" s="29"/>
      <c r="VQR18" s="29"/>
      <c r="VQS18" s="29"/>
      <c r="VQT18" s="29"/>
      <c r="VQU18" s="29"/>
      <c r="VQV18" s="29"/>
      <c r="VQW18" s="29"/>
      <c r="VQX18" s="29"/>
      <c r="VQY18" s="29"/>
      <c r="VQZ18" s="29"/>
      <c r="VRA18" s="29"/>
      <c r="VRB18" s="29"/>
      <c r="VRC18" s="29"/>
      <c r="VRD18" s="29"/>
      <c r="VRE18" s="29"/>
      <c r="VRF18" s="29"/>
      <c r="VRG18" s="29"/>
      <c r="VRH18" s="29"/>
      <c r="VRI18" s="29"/>
      <c r="VRJ18" s="29"/>
      <c r="VRK18" s="29"/>
      <c r="VRL18" s="29"/>
      <c r="VRM18" s="29"/>
      <c r="VRN18" s="29"/>
      <c r="VRO18" s="29"/>
      <c r="VRP18" s="29"/>
      <c r="VRQ18" s="29"/>
      <c r="VRR18" s="29"/>
      <c r="VRS18" s="29"/>
      <c r="VRT18" s="29"/>
      <c r="VRU18" s="29"/>
      <c r="VRV18" s="29"/>
      <c r="VRW18" s="29"/>
      <c r="VRX18" s="29"/>
      <c r="VRY18" s="29"/>
      <c r="VRZ18" s="29"/>
      <c r="VSA18" s="29"/>
      <c r="VSB18" s="29"/>
      <c r="VSC18" s="29"/>
      <c r="VSD18" s="29"/>
      <c r="VSE18" s="29"/>
      <c r="VSF18" s="29"/>
      <c r="VSG18" s="29"/>
      <c r="VSH18" s="29"/>
      <c r="VSI18" s="29"/>
      <c r="VSJ18" s="29"/>
      <c r="VSK18" s="29"/>
      <c r="VSL18" s="29"/>
      <c r="VSM18" s="29"/>
      <c r="VSN18" s="29"/>
      <c r="VSO18" s="29"/>
      <c r="VSP18" s="29"/>
      <c r="VSQ18" s="29"/>
      <c r="VSR18" s="29"/>
      <c r="VSS18" s="29"/>
      <c r="VST18" s="29"/>
      <c r="VSU18" s="29"/>
      <c r="VSV18" s="29"/>
      <c r="VSW18" s="29"/>
      <c r="VSX18" s="29"/>
      <c r="VSY18" s="29"/>
      <c r="VSZ18" s="29"/>
      <c r="VTA18" s="29"/>
      <c r="VTB18" s="29"/>
      <c r="VTC18" s="29"/>
      <c r="VTD18" s="29"/>
      <c r="VTE18" s="29"/>
      <c r="VTF18" s="29"/>
      <c r="VTG18" s="29"/>
      <c r="VTH18" s="29"/>
      <c r="VTI18" s="29"/>
      <c r="VTJ18" s="29"/>
      <c r="VTK18" s="29"/>
      <c r="VTL18" s="29"/>
      <c r="VTM18" s="29"/>
      <c r="VTN18" s="29"/>
      <c r="VTO18" s="29"/>
      <c r="VTP18" s="29"/>
      <c r="VTQ18" s="29"/>
      <c r="VTR18" s="29"/>
      <c r="VTS18" s="29"/>
      <c r="VTT18" s="29"/>
      <c r="VTU18" s="29"/>
      <c r="VTV18" s="29"/>
      <c r="VTW18" s="29"/>
      <c r="VTX18" s="29"/>
      <c r="VTY18" s="29"/>
      <c r="VTZ18" s="29"/>
      <c r="VUA18" s="29"/>
      <c r="VUB18" s="29"/>
      <c r="VUC18" s="29"/>
      <c r="VUD18" s="29"/>
      <c r="VUE18" s="29"/>
      <c r="VUF18" s="29"/>
      <c r="VUG18" s="29"/>
      <c r="VUH18" s="29"/>
      <c r="VUI18" s="29"/>
      <c r="VUJ18" s="29"/>
      <c r="VUK18" s="29"/>
      <c r="VUL18" s="29"/>
      <c r="VUM18" s="29"/>
      <c r="VUN18" s="29"/>
      <c r="VUO18" s="29"/>
      <c r="VUP18" s="29"/>
      <c r="VUQ18" s="29"/>
      <c r="VUR18" s="29"/>
      <c r="VUS18" s="29"/>
      <c r="VUT18" s="29"/>
      <c r="VUU18" s="29"/>
      <c r="VUV18" s="29"/>
      <c r="VUW18" s="29"/>
      <c r="VUX18" s="29"/>
      <c r="VUY18" s="29"/>
      <c r="VUZ18" s="29"/>
      <c r="VVA18" s="29"/>
      <c r="VVB18" s="29"/>
      <c r="VVC18" s="29"/>
      <c r="VVD18" s="29"/>
      <c r="VVE18" s="29"/>
      <c r="VVF18" s="29"/>
      <c r="VVG18" s="29"/>
      <c r="VVH18" s="29"/>
      <c r="VVI18" s="29"/>
      <c r="VVJ18" s="29"/>
      <c r="VVK18" s="29"/>
      <c r="VVL18" s="29"/>
      <c r="VVM18" s="29"/>
      <c r="VVN18" s="29"/>
      <c r="VVO18" s="29"/>
      <c r="VVP18" s="29"/>
      <c r="VVQ18" s="29"/>
      <c r="VVR18" s="29"/>
      <c r="VVS18" s="29"/>
      <c r="VVT18" s="29"/>
      <c r="VVU18" s="29"/>
      <c r="VVV18" s="29"/>
      <c r="VVW18" s="29"/>
      <c r="VVX18" s="29"/>
      <c r="VVY18" s="29"/>
      <c r="VVZ18" s="29"/>
      <c r="VWA18" s="29"/>
      <c r="VWB18" s="29"/>
      <c r="VWC18" s="29"/>
      <c r="VWD18" s="29"/>
      <c r="VWE18" s="29"/>
      <c r="VWF18" s="29"/>
      <c r="VWG18" s="29"/>
      <c r="VWH18" s="29"/>
      <c r="VWI18" s="29"/>
      <c r="VWJ18" s="29"/>
      <c r="VWK18" s="29"/>
      <c r="VWL18" s="29"/>
      <c r="VWM18" s="29"/>
      <c r="VWN18" s="29"/>
      <c r="VWO18" s="29"/>
      <c r="VWP18" s="29"/>
      <c r="VWQ18" s="29"/>
      <c r="VWR18" s="29"/>
      <c r="VWS18" s="29"/>
      <c r="VWT18" s="29"/>
      <c r="VWU18" s="29"/>
      <c r="VWV18" s="29"/>
      <c r="VWW18" s="29"/>
      <c r="VWX18" s="29"/>
      <c r="VWY18" s="29"/>
      <c r="VWZ18" s="29"/>
      <c r="VXA18" s="29"/>
      <c r="VXB18" s="29"/>
      <c r="VXC18" s="29"/>
      <c r="VXD18" s="29"/>
      <c r="VXE18" s="29"/>
      <c r="VXF18" s="29"/>
      <c r="VXG18" s="29"/>
      <c r="VXH18" s="29"/>
      <c r="VXI18" s="29"/>
      <c r="VXJ18" s="29"/>
      <c r="VXK18" s="29"/>
      <c r="VXL18" s="29"/>
      <c r="VXM18" s="29"/>
      <c r="VXN18" s="29"/>
      <c r="VXO18" s="29"/>
      <c r="VXP18" s="29"/>
      <c r="VXQ18" s="29"/>
      <c r="VXR18" s="29"/>
      <c r="VXS18" s="29"/>
      <c r="VXT18" s="29"/>
      <c r="VXU18" s="29"/>
      <c r="VXV18" s="29"/>
      <c r="VXW18" s="29"/>
      <c r="VXX18" s="29"/>
      <c r="VXY18" s="29"/>
      <c r="VXZ18" s="29"/>
      <c r="VYA18" s="29"/>
      <c r="VYB18" s="29"/>
      <c r="VYC18" s="29"/>
      <c r="VYD18" s="29"/>
      <c r="VYE18" s="29"/>
      <c r="VYF18" s="29"/>
      <c r="VYG18" s="29"/>
      <c r="VYH18" s="29"/>
      <c r="VYI18" s="29"/>
      <c r="VYJ18" s="29"/>
      <c r="VYK18" s="29"/>
      <c r="VYL18" s="29"/>
      <c r="VYM18" s="29"/>
      <c r="VYN18" s="29"/>
      <c r="VYO18" s="29"/>
      <c r="VYP18" s="29"/>
      <c r="VYQ18" s="29"/>
      <c r="VYR18" s="29"/>
      <c r="VYS18" s="29"/>
      <c r="VYT18" s="29"/>
      <c r="VYU18" s="29"/>
      <c r="VYV18" s="29"/>
      <c r="VYW18" s="29"/>
      <c r="VYX18" s="29"/>
      <c r="VYY18" s="29"/>
      <c r="VYZ18" s="29"/>
      <c r="VZA18" s="29"/>
      <c r="VZB18" s="29"/>
      <c r="VZC18" s="29"/>
      <c r="VZD18" s="29"/>
      <c r="VZE18" s="29"/>
      <c r="VZF18" s="29"/>
      <c r="VZG18" s="29"/>
      <c r="VZH18" s="29"/>
      <c r="VZI18" s="29"/>
      <c r="VZJ18" s="29"/>
      <c r="VZK18" s="29"/>
      <c r="VZL18" s="29"/>
      <c r="VZM18" s="29"/>
      <c r="VZN18" s="29"/>
      <c r="VZO18" s="29"/>
      <c r="VZP18" s="29"/>
      <c r="VZQ18" s="29"/>
      <c r="VZR18" s="29"/>
      <c r="VZS18" s="29"/>
      <c r="VZT18" s="29"/>
      <c r="VZU18" s="29"/>
      <c r="VZV18" s="29"/>
      <c r="VZW18" s="29"/>
      <c r="VZX18" s="29"/>
      <c r="VZY18" s="29"/>
      <c r="VZZ18" s="29"/>
      <c r="WAA18" s="29"/>
      <c r="WAB18" s="29"/>
      <c r="WAC18" s="29"/>
      <c r="WAD18" s="29"/>
      <c r="WAE18" s="29"/>
      <c r="WAF18" s="29"/>
      <c r="WAG18" s="29"/>
      <c r="WAH18" s="29"/>
      <c r="WAI18" s="29"/>
      <c r="WAJ18" s="29"/>
      <c r="WAK18" s="29"/>
      <c r="WAL18" s="29"/>
      <c r="WAM18" s="29"/>
      <c r="WAN18" s="29"/>
      <c r="WAO18" s="29"/>
      <c r="WAP18" s="29"/>
      <c r="WAQ18" s="29"/>
      <c r="WAR18" s="29"/>
      <c r="WAS18" s="29"/>
      <c r="WAT18" s="29"/>
      <c r="WAU18" s="29"/>
      <c r="WAV18" s="29"/>
      <c r="WAW18" s="29"/>
      <c r="WAX18" s="29"/>
      <c r="WAY18" s="29"/>
      <c r="WAZ18" s="29"/>
      <c r="WBA18" s="29"/>
      <c r="WBB18" s="29"/>
      <c r="WBC18" s="29"/>
      <c r="WBD18" s="29"/>
      <c r="WBE18" s="29"/>
      <c r="WBF18" s="29"/>
      <c r="WBG18" s="29"/>
      <c r="WBH18" s="29"/>
      <c r="WBI18" s="29"/>
      <c r="WBJ18" s="29"/>
      <c r="WBK18" s="29"/>
      <c r="WBL18" s="29"/>
      <c r="WBM18" s="29"/>
      <c r="WBN18" s="29"/>
      <c r="WBO18" s="29"/>
      <c r="WBP18" s="29"/>
      <c r="WBQ18" s="29"/>
      <c r="WBR18" s="29"/>
      <c r="WBS18" s="29"/>
      <c r="WBT18" s="29"/>
      <c r="WBU18" s="29"/>
      <c r="WBV18" s="29"/>
      <c r="WBW18" s="29"/>
      <c r="WBX18" s="29"/>
      <c r="WBY18" s="29"/>
      <c r="WBZ18" s="29"/>
      <c r="WCA18" s="29"/>
      <c r="WCB18" s="29"/>
      <c r="WCC18" s="29"/>
      <c r="WCD18" s="29"/>
      <c r="WCE18" s="29"/>
      <c r="WCF18" s="29"/>
      <c r="WCG18" s="29"/>
      <c r="WCH18" s="29"/>
      <c r="WCI18" s="29"/>
      <c r="WCJ18" s="29"/>
      <c r="WCK18" s="29"/>
      <c r="WCL18" s="29"/>
      <c r="WCM18" s="29"/>
      <c r="WCN18" s="29"/>
      <c r="WCO18" s="29"/>
      <c r="WCP18" s="29"/>
      <c r="WCQ18" s="29"/>
      <c r="WCR18" s="29"/>
      <c r="WCS18" s="29"/>
      <c r="WCT18" s="29"/>
      <c r="WCU18" s="29"/>
      <c r="WCV18" s="29"/>
      <c r="WCW18" s="29"/>
      <c r="WCX18" s="29"/>
      <c r="WCY18" s="29"/>
      <c r="WCZ18" s="29"/>
      <c r="WDA18" s="29"/>
      <c r="WDB18" s="29"/>
      <c r="WDC18" s="29"/>
      <c r="WDD18" s="29"/>
      <c r="WDE18" s="29"/>
      <c r="WDF18" s="29"/>
      <c r="WDG18" s="29"/>
      <c r="WDH18" s="29"/>
      <c r="WDI18" s="29"/>
      <c r="WDJ18" s="29"/>
      <c r="WDK18" s="29"/>
      <c r="WDL18" s="29"/>
      <c r="WDM18" s="29"/>
      <c r="WDN18" s="29"/>
      <c r="WDO18" s="29"/>
      <c r="WDP18" s="29"/>
      <c r="WDQ18" s="29"/>
      <c r="WDR18" s="29"/>
      <c r="WDS18" s="29"/>
      <c r="WDT18" s="29"/>
      <c r="WDU18" s="29"/>
      <c r="WDV18" s="29"/>
      <c r="WDW18" s="29"/>
      <c r="WDX18" s="29"/>
      <c r="WDY18" s="29"/>
      <c r="WDZ18" s="29"/>
      <c r="WEA18" s="29"/>
      <c r="WEB18" s="29"/>
      <c r="WEC18" s="29"/>
      <c r="WED18" s="29"/>
      <c r="WEE18" s="29"/>
      <c r="WEF18" s="29"/>
      <c r="WEG18" s="29"/>
      <c r="WEH18" s="29"/>
      <c r="WEI18" s="29"/>
      <c r="WEJ18" s="29"/>
      <c r="WEK18" s="29"/>
      <c r="WEL18" s="29"/>
      <c r="WEM18" s="29"/>
      <c r="WEN18" s="29"/>
      <c r="WEO18" s="29"/>
      <c r="WEP18" s="29"/>
      <c r="WEQ18" s="29"/>
      <c r="WER18" s="29"/>
      <c r="WES18" s="29"/>
      <c r="WET18" s="29"/>
      <c r="WEU18" s="29"/>
      <c r="WEV18" s="29"/>
      <c r="WEW18" s="29"/>
      <c r="WEX18" s="29"/>
      <c r="WEY18" s="29"/>
      <c r="WEZ18" s="29"/>
      <c r="WFA18" s="29"/>
      <c r="WFB18" s="29"/>
      <c r="WFC18" s="29"/>
      <c r="WFD18" s="29"/>
      <c r="WFE18" s="29"/>
      <c r="WFF18" s="29"/>
      <c r="WFG18" s="29"/>
      <c r="WFH18" s="29"/>
      <c r="WFI18" s="29"/>
      <c r="WFJ18" s="29"/>
      <c r="WFK18" s="29"/>
      <c r="WFL18" s="29"/>
      <c r="WFM18" s="29"/>
      <c r="WFN18" s="29"/>
      <c r="WFO18" s="29"/>
      <c r="WFP18" s="29"/>
      <c r="WFQ18" s="29"/>
      <c r="WFR18" s="29"/>
      <c r="WFS18" s="29"/>
      <c r="WFT18" s="29"/>
      <c r="WFU18" s="29"/>
      <c r="WFV18" s="29"/>
      <c r="WFW18" s="29"/>
      <c r="WFX18" s="29"/>
      <c r="WFY18" s="29"/>
      <c r="WFZ18" s="29"/>
      <c r="WGA18" s="29"/>
      <c r="WGB18" s="29"/>
      <c r="WGC18" s="29"/>
      <c r="WGD18" s="29"/>
      <c r="WGE18" s="29"/>
      <c r="WGF18" s="29"/>
      <c r="WGG18" s="29"/>
      <c r="WGH18" s="29"/>
      <c r="WGI18" s="29"/>
      <c r="WGJ18" s="29"/>
      <c r="WGK18" s="29"/>
      <c r="WGL18" s="29"/>
      <c r="WGM18" s="29"/>
      <c r="WGN18" s="29"/>
      <c r="WGO18" s="29"/>
      <c r="WGP18" s="29"/>
      <c r="WGQ18" s="29"/>
      <c r="WGR18" s="29"/>
      <c r="WGS18" s="29"/>
      <c r="WGT18" s="29"/>
      <c r="WGU18" s="29"/>
      <c r="WGV18" s="29"/>
      <c r="WGW18" s="29"/>
      <c r="WGX18" s="29"/>
      <c r="WGY18" s="29"/>
      <c r="WGZ18" s="29"/>
      <c r="WHA18" s="29"/>
      <c r="WHB18" s="29"/>
      <c r="WHC18" s="29"/>
      <c r="WHD18" s="29"/>
      <c r="WHE18" s="29"/>
      <c r="WHF18" s="29"/>
      <c r="WHG18" s="29"/>
      <c r="WHH18" s="29"/>
      <c r="WHI18" s="29"/>
      <c r="WHJ18" s="29"/>
      <c r="WHK18" s="29"/>
      <c r="WHL18" s="29"/>
      <c r="WHM18" s="29"/>
      <c r="WHN18" s="29"/>
      <c r="WHO18" s="29"/>
      <c r="WHP18" s="29"/>
      <c r="WHQ18" s="29"/>
      <c r="WHR18" s="29"/>
      <c r="WHS18" s="29"/>
      <c r="WHT18" s="29"/>
      <c r="WHU18" s="29"/>
      <c r="WHV18" s="29"/>
      <c r="WHW18" s="29"/>
      <c r="WHX18" s="29"/>
      <c r="WHY18" s="29"/>
      <c r="WHZ18" s="29"/>
      <c r="WIA18" s="29"/>
      <c r="WIB18" s="29"/>
      <c r="WIC18" s="29"/>
      <c r="WID18" s="29"/>
      <c r="WIE18" s="29"/>
      <c r="WIF18" s="29"/>
      <c r="WIG18" s="29"/>
      <c r="WIH18" s="29"/>
      <c r="WII18" s="29"/>
      <c r="WIJ18" s="29"/>
      <c r="WIK18" s="29"/>
      <c r="WIL18" s="29"/>
      <c r="WIM18" s="29"/>
      <c r="WIN18" s="29"/>
      <c r="WIO18" s="29"/>
      <c r="WIP18" s="29"/>
      <c r="WIQ18" s="29"/>
      <c r="WIR18" s="29"/>
      <c r="WIS18" s="29"/>
      <c r="WIT18" s="29"/>
      <c r="WIU18" s="29"/>
      <c r="WIV18" s="29"/>
      <c r="WIW18" s="29"/>
      <c r="WIX18" s="29"/>
      <c r="WIY18" s="29"/>
      <c r="WIZ18" s="29"/>
      <c r="WJA18" s="29"/>
      <c r="WJB18" s="29"/>
      <c r="WJC18" s="29"/>
      <c r="WJD18" s="29"/>
      <c r="WJE18" s="29"/>
      <c r="WJF18" s="29"/>
      <c r="WJG18" s="29"/>
      <c r="WJH18" s="29"/>
      <c r="WJI18" s="29"/>
      <c r="WJJ18" s="29"/>
      <c r="WJK18" s="29"/>
      <c r="WJL18" s="29"/>
      <c r="WJM18" s="29"/>
      <c r="WJN18" s="29"/>
      <c r="WJO18" s="29"/>
      <c r="WJP18" s="29"/>
      <c r="WJQ18" s="29"/>
      <c r="WJR18" s="29"/>
      <c r="WJS18" s="29"/>
      <c r="WJT18" s="29"/>
      <c r="WJU18" s="29"/>
      <c r="WJV18" s="29"/>
      <c r="WJW18" s="29"/>
      <c r="WJX18" s="29"/>
      <c r="WJY18" s="29"/>
      <c r="WJZ18" s="29"/>
      <c r="WKA18" s="29"/>
      <c r="WKB18" s="29"/>
      <c r="WKC18" s="29"/>
      <c r="WKD18" s="29"/>
      <c r="WKE18" s="29"/>
      <c r="WKF18" s="29"/>
      <c r="WKG18" s="29"/>
      <c r="WKH18" s="29"/>
      <c r="WKI18" s="29"/>
      <c r="WKJ18" s="29"/>
      <c r="WKK18" s="29"/>
      <c r="WKL18" s="29"/>
      <c r="WKM18" s="29"/>
      <c r="WKN18" s="29"/>
      <c r="WKO18" s="29"/>
      <c r="WKP18" s="29"/>
      <c r="WKQ18" s="29"/>
      <c r="WKR18" s="29"/>
      <c r="WKS18" s="29"/>
      <c r="WKT18" s="29"/>
      <c r="WKU18" s="29"/>
      <c r="WKV18" s="29"/>
      <c r="WKW18" s="29"/>
      <c r="WKX18" s="29"/>
      <c r="WKY18" s="29"/>
      <c r="WKZ18" s="29"/>
      <c r="WLA18" s="29"/>
      <c r="WLB18" s="29"/>
      <c r="WLC18" s="29"/>
      <c r="WLD18" s="29"/>
      <c r="WLE18" s="29"/>
      <c r="WLF18" s="29"/>
      <c r="WLG18" s="29"/>
      <c r="WLH18" s="29"/>
      <c r="WLI18" s="29"/>
      <c r="WLJ18" s="29"/>
      <c r="WLK18" s="29"/>
      <c r="WLL18" s="29"/>
      <c r="WLM18" s="29"/>
      <c r="WLN18" s="29"/>
      <c r="WLO18" s="29"/>
      <c r="WLP18" s="29"/>
      <c r="WLQ18" s="29"/>
      <c r="WLR18" s="29"/>
      <c r="WLS18" s="29"/>
      <c r="WLT18" s="29"/>
      <c r="WLU18" s="29"/>
      <c r="WLV18" s="29"/>
      <c r="WLW18" s="29"/>
      <c r="WLX18" s="29"/>
      <c r="WLY18" s="29"/>
      <c r="WLZ18" s="29"/>
      <c r="WMA18" s="29"/>
      <c r="WMB18" s="29"/>
      <c r="WMC18" s="29"/>
      <c r="WMD18" s="29"/>
      <c r="WME18" s="29"/>
      <c r="WMF18" s="29"/>
      <c r="WMG18" s="29"/>
      <c r="WMH18" s="29"/>
      <c r="WMI18" s="29"/>
      <c r="WMJ18" s="29"/>
      <c r="WMK18" s="29"/>
      <c r="WML18" s="29"/>
      <c r="WMM18" s="29"/>
      <c r="WMN18" s="29"/>
      <c r="WMO18" s="29"/>
      <c r="WMP18" s="29"/>
      <c r="WMQ18" s="29"/>
      <c r="WMR18" s="29"/>
      <c r="WMS18" s="29"/>
      <c r="WMT18" s="29"/>
      <c r="WMU18" s="29"/>
      <c r="WMV18" s="29"/>
      <c r="WMW18" s="29"/>
      <c r="WMX18" s="29"/>
      <c r="WMY18" s="29"/>
      <c r="WMZ18" s="29"/>
      <c r="WNA18" s="29"/>
      <c r="WNB18" s="29"/>
      <c r="WNC18" s="29"/>
      <c r="WND18" s="29"/>
      <c r="WNE18" s="29"/>
      <c r="WNF18" s="29"/>
      <c r="WNG18" s="29"/>
      <c r="WNH18" s="29"/>
      <c r="WNI18" s="29"/>
      <c r="WNJ18" s="29"/>
      <c r="WNK18" s="29"/>
      <c r="WNL18" s="29"/>
      <c r="WNM18" s="29"/>
      <c r="WNN18" s="29"/>
      <c r="WNO18" s="29"/>
      <c r="WNP18" s="29"/>
      <c r="WNQ18" s="29"/>
      <c r="WNR18" s="29"/>
      <c r="WNS18" s="29"/>
      <c r="WNT18" s="29"/>
      <c r="WNU18" s="29"/>
      <c r="WNV18" s="29"/>
      <c r="WNW18" s="29"/>
      <c r="WNX18" s="29"/>
      <c r="WNY18" s="29"/>
      <c r="WNZ18" s="29"/>
      <c r="WOA18" s="29"/>
      <c r="WOB18" s="29"/>
      <c r="WOC18" s="29"/>
      <c r="WOD18" s="29"/>
      <c r="WOE18" s="29"/>
      <c r="WOF18" s="29"/>
      <c r="WOG18" s="29"/>
      <c r="WOH18" s="29"/>
      <c r="WOI18" s="29"/>
      <c r="WOJ18" s="29"/>
      <c r="WOK18" s="29"/>
      <c r="WOL18" s="29"/>
      <c r="WOM18" s="29"/>
      <c r="WON18" s="29"/>
      <c r="WOO18" s="29"/>
      <c r="WOP18" s="29"/>
      <c r="WOQ18" s="29"/>
      <c r="WOR18" s="29"/>
      <c r="WOS18" s="29"/>
      <c r="WOT18" s="29"/>
      <c r="WOU18" s="29"/>
      <c r="WOV18" s="29"/>
      <c r="WOW18" s="29"/>
      <c r="WOX18" s="29"/>
      <c r="WOY18" s="29"/>
      <c r="WOZ18" s="29"/>
      <c r="WPA18" s="29"/>
      <c r="WPB18" s="29"/>
      <c r="WPC18" s="29"/>
      <c r="WPD18" s="29"/>
      <c r="WPE18" s="29"/>
      <c r="WPF18" s="29"/>
      <c r="WPG18" s="29"/>
      <c r="WPH18" s="29"/>
      <c r="WPI18" s="29"/>
      <c r="WPJ18" s="29"/>
      <c r="WPK18" s="29"/>
      <c r="WPL18" s="29"/>
      <c r="WPM18" s="29"/>
      <c r="WPN18" s="29"/>
      <c r="WPO18" s="29"/>
      <c r="WPP18" s="29"/>
      <c r="WPQ18" s="29"/>
      <c r="WPR18" s="29"/>
      <c r="WPS18" s="29"/>
      <c r="WPT18" s="29"/>
      <c r="WPU18" s="29"/>
      <c r="WPV18" s="29"/>
      <c r="WPW18" s="29"/>
      <c r="WPX18" s="29"/>
      <c r="WPY18" s="29"/>
      <c r="WPZ18" s="29"/>
      <c r="WQA18" s="29"/>
      <c r="WQB18" s="29"/>
      <c r="WQC18" s="29"/>
      <c r="WQD18" s="29"/>
      <c r="WQE18" s="29"/>
      <c r="WQF18" s="29"/>
      <c r="WQG18" s="29"/>
      <c r="WQH18" s="29"/>
      <c r="WQI18" s="29"/>
      <c r="WQJ18" s="29"/>
      <c r="WQK18" s="29"/>
      <c r="WQL18" s="29"/>
      <c r="WQM18" s="29"/>
      <c r="WQN18" s="29"/>
      <c r="WQO18" s="29"/>
      <c r="WQP18" s="29"/>
      <c r="WQQ18" s="29"/>
      <c r="WQR18" s="29"/>
      <c r="WQS18" s="29"/>
      <c r="WQT18" s="29"/>
      <c r="WQU18" s="29"/>
      <c r="WQV18" s="29"/>
      <c r="WQW18" s="29"/>
      <c r="WQX18" s="29"/>
      <c r="WQY18" s="29"/>
      <c r="WQZ18" s="29"/>
      <c r="WRA18" s="29"/>
      <c r="WRB18" s="29"/>
      <c r="WRC18" s="29"/>
      <c r="WRD18" s="29"/>
      <c r="WRE18" s="29"/>
      <c r="WRF18" s="29"/>
      <c r="WRG18" s="29"/>
      <c r="WRH18" s="29"/>
      <c r="WRI18" s="29"/>
      <c r="WRJ18" s="29"/>
      <c r="WRK18" s="29"/>
      <c r="WRL18" s="29"/>
      <c r="WRM18" s="29"/>
      <c r="WRN18" s="29"/>
      <c r="WRO18" s="29"/>
      <c r="WRP18" s="29"/>
      <c r="WRQ18" s="29"/>
      <c r="WRR18" s="29"/>
      <c r="WRS18" s="29"/>
      <c r="WRT18" s="29"/>
      <c r="WRU18" s="29"/>
      <c r="WRV18" s="29"/>
      <c r="WRW18" s="29"/>
      <c r="WRX18" s="29"/>
      <c r="WRY18" s="29"/>
      <c r="WRZ18" s="29"/>
      <c r="WSA18" s="29"/>
      <c r="WSB18" s="29"/>
      <c r="WSC18" s="29"/>
      <c r="WSD18" s="29"/>
      <c r="WSE18" s="29"/>
      <c r="WSF18" s="29"/>
      <c r="WSG18" s="29"/>
      <c r="WSH18" s="29"/>
      <c r="WSI18" s="29"/>
      <c r="WSJ18" s="29"/>
      <c r="WSK18" s="29"/>
      <c r="WSL18" s="29"/>
      <c r="WSM18" s="29"/>
      <c r="WSN18" s="29"/>
      <c r="WSO18" s="29"/>
      <c r="WSP18" s="29"/>
      <c r="WSQ18" s="29"/>
      <c r="WSR18" s="29"/>
      <c r="WSS18" s="29"/>
      <c r="WST18" s="29"/>
      <c r="WSU18" s="29"/>
      <c r="WSV18" s="29"/>
      <c r="WSW18" s="29"/>
      <c r="WSX18" s="29"/>
      <c r="WSY18" s="29"/>
      <c r="WSZ18" s="29"/>
      <c r="WTA18" s="29"/>
      <c r="WTB18" s="29"/>
      <c r="WTC18" s="29"/>
      <c r="WTD18" s="29"/>
      <c r="WTE18" s="29"/>
      <c r="WTF18" s="29"/>
      <c r="WTG18" s="29"/>
      <c r="WTH18" s="29"/>
      <c r="WTI18" s="29"/>
      <c r="WTJ18" s="29"/>
      <c r="WTK18" s="29"/>
      <c r="WTL18" s="29"/>
      <c r="WTM18" s="29"/>
      <c r="WTN18" s="29"/>
      <c r="WTO18" s="29"/>
      <c r="WTP18" s="29"/>
      <c r="WTQ18" s="29"/>
      <c r="WTR18" s="29"/>
      <c r="WTS18" s="29"/>
      <c r="WTT18" s="29"/>
      <c r="WTU18" s="29"/>
      <c r="WTV18" s="29"/>
      <c r="WTW18" s="29"/>
      <c r="WTX18" s="29"/>
      <c r="WTY18" s="29"/>
      <c r="WTZ18" s="29"/>
      <c r="WUA18" s="29"/>
      <c r="WUB18" s="29"/>
      <c r="WUC18" s="29"/>
      <c r="WUD18" s="29"/>
      <c r="WUE18" s="29"/>
      <c r="WUF18" s="29"/>
      <c r="WUG18" s="29"/>
      <c r="WUH18" s="29"/>
      <c r="WUI18" s="29"/>
      <c r="WUJ18" s="29"/>
      <c r="WUK18" s="29"/>
      <c r="WUL18" s="29"/>
      <c r="WUM18" s="29"/>
      <c r="WUN18" s="29"/>
      <c r="WUO18" s="29"/>
      <c r="WUP18" s="29"/>
      <c r="WUQ18" s="29"/>
      <c r="WUR18" s="29"/>
      <c r="WUS18" s="29"/>
      <c r="WUT18" s="29"/>
      <c r="WUU18" s="29"/>
      <c r="WUV18" s="29"/>
      <c r="WUW18" s="29"/>
      <c r="WUX18" s="29"/>
      <c r="WUY18" s="29"/>
      <c r="WUZ18" s="29"/>
      <c r="WVA18" s="29"/>
      <c r="WVB18" s="29"/>
      <c r="WVC18" s="29"/>
      <c r="WVD18" s="29"/>
      <c r="WVE18" s="29"/>
      <c r="WVF18" s="29"/>
      <c r="WVG18" s="29"/>
      <c r="WVH18" s="29"/>
      <c r="WVI18" s="29"/>
      <c r="WVJ18" s="29"/>
      <c r="WVK18" s="29"/>
      <c r="WVL18" s="29"/>
      <c r="WVM18" s="29"/>
      <c r="WVN18" s="29"/>
      <c r="WVO18" s="29"/>
      <c r="WVP18" s="29"/>
      <c r="WVQ18" s="29"/>
      <c r="WVR18" s="29"/>
      <c r="WVS18" s="29"/>
      <c r="WVT18" s="29"/>
      <c r="WVU18" s="29"/>
      <c r="WVV18" s="29"/>
      <c r="WVW18" s="29"/>
      <c r="WVX18" s="29"/>
      <c r="WVY18" s="29"/>
      <c r="WVZ18" s="29"/>
      <c r="WWA18" s="29"/>
      <c r="WWB18" s="29"/>
      <c r="WWC18" s="29"/>
      <c r="WWD18" s="29"/>
      <c r="WWE18" s="29"/>
      <c r="WWF18" s="29"/>
      <c r="WWG18" s="29"/>
      <c r="WWH18" s="29"/>
      <c r="WWI18" s="29"/>
      <c r="WWJ18" s="29"/>
      <c r="WWK18" s="29"/>
      <c r="WWL18" s="29"/>
      <c r="WWM18" s="29"/>
      <c r="WWN18" s="29"/>
      <c r="WWO18" s="29"/>
      <c r="WWP18" s="29"/>
      <c r="WWQ18" s="29"/>
      <c r="WWR18" s="29"/>
      <c r="WWS18" s="29"/>
      <c r="WWT18" s="29"/>
      <c r="WWU18" s="29"/>
      <c r="WWV18" s="29"/>
      <c r="WWW18" s="29"/>
      <c r="WWX18" s="29"/>
      <c r="WWY18" s="29"/>
      <c r="WWZ18" s="29"/>
      <c r="WXA18" s="29"/>
      <c r="WXB18" s="29"/>
      <c r="WXC18" s="29"/>
      <c r="WXD18" s="29"/>
      <c r="WXE18" s="29"/>
      <c r="WXF18" s="29"/>
      <c r="WXG18" s="29"/>
      <c r="WXH18" s="29"/>
      <c r="WXI18" s="29"/>
      <c r="WXJ18" s="29"/>
      <c r="WXK18" s="29"/>
      <c r="WXL18" s="29"/>
      <c r="WXM18" s="29"/>
      <c r="WXN18" s="29"/>
      <c r="WXO18" s="29"/>
      <c r="WXP18" s="29"/>
      <c r="WXQ18" s="29"/>
      <c r="WXR18" s="29"/>
      <c r="WXS18" s="29"/>
      <c r="WXT18" s="29"/>
      <c r="WXU18" s="29"/>
      <c r="WXV18" s="29"/>
      <c r="WXW18" s="29"/>
      <c r="WXX18" s="29"/>
      <c r="WXY18" s="29"/>
      <c r="WXZ18" s="29"/>
      <c r="WYA18" s="29"/>
      <c r="WYB18" s="29"/>
      <c r="WYC18" s="29"/>
      <c r="WYD18" s="29"/>
      <c r="WYE18" s="29"/>
      <c r="WYF18" s="29"/>
      <c r="WYG18" s="29"/>
      <c r="WYH18" s="29"/>
      <c r="WYI18" s="29"/>
      <c r="WYJ18" s="29"/>
      <c r="WYK18" s="29"/>
      <c r="WYL18" s="29"/>
      <c r="WYM18" s="29"/>
      <c r="WYN18" s="29"/>
      <c r="WYO18" s="29"/>
      <c r="WYP18" s="29"/>
      <c r="WYQ18" s="29"/>
      <c r="WYR18" s="29"/>
      <c r="WYS18" s="29"/>
      <c r="WYT18" s="29"/>
      <c r="WYU18" s="29"/>
      <c r="WYV18" s="29"/>
      <c r="WYW18" s="29"/>
      <c r="WYX18" s="29"/>
      <c r="WYY18" s="29"/>
      <c r="WYZ18" s="29"/>
      <c r="WZA18" s="29"/>
      <c r="WZB18" s="29"/>
      <c r="WZC18" s="29"/>
      <c r="WZD18" s="29"/>
      <c r="WZE18" s="29"/>
      <c r="WZF18" s="29"/>
      <c r="WZG18" s="29"/>
      <c r="WZH18" s="29"/>
      <c r="WZI18" s="29"/>
      <c r="WZJ18" s="29"/>
      <c r="WZK18" s="29"/>
      <c r="WZL18" s="29"/>
      <c r="WZM18" s="29"/>
      <c r="WZN18" s="29"/>
      <c r="WZO18" s="29"/>
      <c r="WZP18" s="29"/>
      <c r="WZQ18" s="29"/>
      <c r="WZR18" s="29"/>
      <c r="WZS18" s="29"/>
      <c r="WZT18" s="29"/>
      <c r="WZU18" s="29"/>
      <c r="WZV18" s="29"/>
      <c r="WZW18" s="29"/>
      <c r="WZX18" s="29"/>
      <c r="WZY18" s="29"/>
      <c r="WZZ18" s="29"/>
      <c r="XAA18" s="29"/>
      <c r="XAB18" s="29"/>
      <c r="XAC18" s="29"/>
      <c r="XAD18" s="29"/>
      <c r="XAE18" s="29"/>
      <c r="XAF18" s="29"/>
      <c r="XAG18" s="29"/>
      <c r="XAH18" s="29"/>
      <c r="XAI18" s="29"/>
      <c r="XAJ18" s="29"/>
      <c r="XAK18" s="29"/>
      <c r="XAL18" s="29"/>
      <c r="XAM18" s="29"/>
      <c r="XAN18" s="29"/>
      <c r="XAO18" s="29"/>
      <c r="XAP18" s="29"/>
      <c r="XAQ18" s="29"/>
      <c r="XAR18" s="29"/>
      <c r="XAS18" s="29"/>
      <c r="XAT18" s="29"/>
      <c r="XAU18" s="29"/>
      <c r="XAV18" s="29"/>
      <c r="XAW18" s="29"/>
      <c r="XAX18" s="29"/>
      <c r="XAY18" s="29"/>
      <c r="XAZ18" s="29"/>
      <c r="XBA18" s="29"/>
      <c r="XBB18" s="29"/>
      <c r="XBC18" s="29"/>
      <c r="XBD18" s="29"/>
      <c r="XBE18" s="29"/>
      <c r="XBF18" s="29"/>
      <c r="XBG18" s="29"/>
      <c r="XBH18" s="29"/>
      <c r="XBI18" s="29"/>
      <c r="XBJ18" s="29"/>
      <c r="XBK18" s="29"/>
      <c r="XBL18" s="29"/>
      <c r="XBM18" s="29"/>
      <c r="XBN18" s="29"/>
      <c r="XBO18" s="29"/>
      <c r="XBP18" s="29"/>
      <c r="XBQ18" s="29"/>
      <c r="XBR18" s="29"/>
      <c r="XBS18" s="29"/>
      <c r="XBT18" s="29"/>
      <c r="XBU18" s="29"/>
      <c r="XBV18" s="29"/>
      <c r="XBW18" s="29"/>
      <c r="XBX18" s="29"/>
      <c r="XBY18" s="29"/>
      <c r="XBZ18" s="29"/>
      <c r="XCA18" s="29"/>
      <c r="XCB18" s="29"/>
      <c r="XCC18" s="29"/>
      <c r="XCD18" s="29"/>
      <c r="XCE18" s="29"/>
      <c r="XCF18" s="29"/>
      <c r="XCG18" s="29"/>
      <c r="XCH18" s="29"/>
      <c r="XCI18" s="29"/>
      <c r="XCJ18" s="29"/>
      <c r="XCK18" s="29"/>
      <c r="XCL18" s="29"/>
      <c r="XCM18" s="29"/>
      <c r="XCN18" s="29"/>
      <c r="XCO18" s="29"/>
      <c r="XCP18" s="29"/>
      <c r="XCQ18" s="29"/>
      <c r="XCR18" s="29"/>
      <c r="XCS18" s="29"/>
      <c r="XCT18" s="29"/>
      <c r="XCU18" s="29"/>
      <c r="XCV18" s="29"/>
      <c r="XCW18" s="29"/>
      <c r="XCX18" s="29"/>
      <c r="XCY18" s="29"/>
      <c r="XCZ18" s="29"/>
      <c r="XDA18" s="29"/>
      <c r="XDB18" s="29"/>
      <c r="XDC18" s="29"/>
      <c r="XDD18" s="29"/>
      <c r="XDE18" s="29"/>
      <c r="XDF18" s="29"/>
      <c r="XDG18" s="29"/>
      <c r="XDH18" s="29"/>
      <c r="XDI18" s="29"/>
      <c r="XDJ18" s="29"/>
      <c r="XDK18" s="29"/>
      <c r="XDL18" s="29"/>
      <c r="XDM18" s="29"/>
      <c r="XDN18" s="29"/>
      <c r="XDO18" s="29"/>
      <c r="XDP18" s="29"/>
      <c r="XDQ18" s="29"/>
      <c r="XDR18" s="29"/>
      <c r="XDS18" s="29"/>
      <c r="XDT18" s="29"/>
      <c r="XDU18" s="29"/>
      <c r="XDV18" s="29"/>
      <c r="XDW18" s="29"/>
      <c r="XDX18" s="29"/>
      <c r="XDY18" s="29"/>
      <c r="XDZ18" s="29"/>
      <c r="XEA18" s="29"/>
      <c r="XEB18" s="29"/>
      <c r="XEC18" s="29"/>
      <c r="XED18" s="29"/>
      <c r="XEE18" s="29"/>
      <c r="XEF18" s="29"/>
      <c r="XEG18" s="29"/>
      <c r="XEH18" s="29"/>
      <c r="XEI18" s="29"/>
      <c r="XEJ18" s="29"/>
      <c r="XEK18" s="29"/>
      <c r="XEL18" s="29"/>
      <c r="XEM18" s="29"/>
      <c r="XEN18" s="29"/>
      <c r="XEO18" s="29"/>
      <c r="XEP18" s="29"/>
      <c r="XEQ18" s="29"/>
      <c r="XER18" s="29"/>
      <c r="XES18" s="29"/>
      <c r="XET18" s="29"/>
      <c r="XEU18" s="29"/>
      <c r="XEV18" s="29"/>
      <c r="XEW18" s="29"/>
      <c r="XEX18" s="29"/>
      <c r="XEY18" s="29"/>
    </row>
    <row r="19" spans="1:16379" s="9" customFormat="1">
      <c r="A19" s="41">
        <v>15</v>
      </c>
      <c r="B19" s="238" t="s">
        <v>325</v>
      </c>
      <c r="C19" s="15" t="s">
        <v>656</v>
      </c>
      <c r="D19" s="40">
        <v>200</v>
      </c>
      <c r="E19" s="15">
        <v>2013299</v>
      </c>
      <c r="F19" s="15" t="s">
        <v>409</v>
      </c>
    </row>
    <row r="20" spans="1:16379" s="9" customFormat="1">
      <c r="A20" s="41">
        <v>16</v>
      </c>
      <c r="B20" s="238"/>
      <c r="C20" s="15" t="s">
        <v>521</v>
      </c>
      <c r="D20" s="40">
        <v>15</v>
      </c>
      <c r="E20" s="12">
        <v>2013699</v>
      </c>
      <c r="F20" s="12" t="s">
        <v>420</v>
      </c>
    </row>
    <row r="21" spans="1:16379" s="9" customFormat="1">
      <c r="A21" s="41">
        <v>17</v>
      </c>
      <c r="B21" s="238"/>
      <c r="C21" s="15" t="s">
        <v>657</v>
      </c>
      <c r="D21" s="40">
        <v>20</v>
      </c>
      <c r="E21" s="15">
        <v>2013299</v>
      </c>
      <c r="F21" s="15" t="s">
        <v>409</v>
      </c>
    </row>
    <row r="22" spans="1:16379" s="9" customFormat="1">
      <c r="A22" s="41">
        <v>18</v>
      </c>
      <c r="B22" s="238"/>
      <c r="C22" s="15" t="s">
        <v>413</v>
      </c>
      <c r="D22" s="40">
        <v>170</v>
      </c>
      <c r="E22" s="12">
        <v>2130502</v>
      </c>
      <c r="F22" s="12" t="s">
        <v>387</v>
      </c>
    </row>
    <row r="23" spans="1:16379" s="9" customFormat="1">
      <c r="A23" s="41">
        <v>19</v>
      </c>
      <c r="B23" s="238"/>
      <c r="C23" s="15" t="s">
        <v>658</v>
      </c>
      <c r="D23" s="40">
        <f>200-36</f>
        <v>164</v>
      </c>
      <c r="E23" s="15">
        <v>2013299</v>
      </c>
      <c r="F23" s="15" t="s">
        <v>409</v>
      </c>
    </row>
    <row r="24" spans="1:16379" s="9" customFormat="1" ht="37.5">
      <c r="A24" s="41">
        <v>20</v>
      </c>
      <c r="B24" s="238"/>
      <c r="C24" s="15" t="s">
        <v>659</v>
      </c>
      <c r="D24" s="40">
        <v>15</v>
      </c>
      <c r="E24" s="12">
        <v>2012999</v>
      </c>
      <c r="F24" s="12" t="s">
        <v>424</v>
      </c>
    </row>
    <row r="25" spans="1:16379" s="9" customFormat="1">
      <c r="A25" s="41">
        <v>21</v>
      </c>
      <c r="B25" s="231" t="s">
        <v>327</v>
      </c>
      <c r="C25" s="15" t="s">
        <v>660</v>
      </c>
      <c r="D25" s="40">
        <v>900</v>
      </c>
      <c r="E25" s="15">
        <v>2150805</v>
      </c>
      <c r="F25" s="15" t="s">
        <v>661</v>
      </c>
    </row>
    <row r="26" spans="1:16379" s="9" customFormat="1">
      <c r="A26" s="41">
        <v>22</v>
      </c>
      <c r="B26" s="231"/>
      <c r="C26" s="15" t="s">
        <v>434</v>
      </c>
      <c r="D26" s="40">
        <f>50+10+29.8+10.8</f>
        <v>100.6</v>
      </c>
      <c r="E26" s="42">
        <v>2010402</v>
      </c>
      <c r="F26" s="42" t="s">
        <v>387</v>
      </c>
    </row>
    <row r="27" spans="1:16379" s="26" customFormat="1">
      <c r="A27" s="41">
        <v>23</v>
      </c>
      <c r="B27" s="231"/>
      <c r="C27" s="42" t="s">
        <v>662</v>
      </c>
      <c r="D27" s="39">
        <v>200</v>
      </c>
      <c r="E27" s="42">
        <v>2010507</v>
      </c>
      <c r="F27" s="42" t="s">
        <v>663</v>
      </c>
    </row>
    <row r="28" spans="1:16379" s="27" customFormat="1" ht="37.5">
      <c r="A28" s="41">
        <v>24</v>
      </c>
      <c r="B28" s="231" t="s">
        <v>326</v>
      </c>
      <c r="C28" s="15" t="s">
        <v>664</v>
      </c>
      <c r="D28" s="39">
        <v>65</v>
      </c>
      <c r="E28" s="12">
        <v>2010699</v>
      </c>
      <c r="F28" s="12" t="s">
        <v>428</v>
      </c>
    </row>
    <row r="29" spans="1:16379" s="27" customFormat="1">
      <c r="A29" s="41">
        <v>25</v>
      </c>
      <c r="B29" s="231"/>
      <c r="C29" s="12" t="s">
        <v>665</v>
      </c>
      <c r="D29" s="39">
        <f>700+50</f>
        <v>750</v>
      </c>
      <c r="E29" s="12">
        <v>2010699</v>
      </c>
      <c r="F29" s="12" t="s">
        <v>428</v>
      </c>
    </row>
    <row r="30" spans="1:16379" s="27" customFormat="1" ht="37.5">
      <c r="A30" s="41">
        <v>26</v>
      </c>
      <c r="B30" s="15" t="s">
        <v>666</v>
      </c>
      <c r="C30" s="15" t="s">
        <v>443</v>
      </c>
      <c r="D30" s="40">
        <f>230-12-60-52.5</f>
        <v>105.5</v>
      </c>
      <c r="E30" s="15">
        <v>2060199</v>
      </c>
      <c r="F30" s="15" t="s">
        <v>444</v>
      </c>
    </row>
    <row r="31" spans="1:16379" s="9" customFormat="1">
      <c r="A31" s="41">
        <v>27</v>
      </c>
      <c r="B31" s="238" t="s">
        <v>329</v>
      </c>
      <c r="C31" s="15" t="s">
        <v>667</v>
      </c>
      <c r="D31" s="40">
        <v>60</v>
      </c>
      <c r="E31" s="12">
        <v>2100499</v>
      </c>
      <c r="F31" s="12" t="s">
        <v>459</v>
      </c>
    </row>
    <row r="32" spans="1:16379" s="9" customFormat="1">
      <c r="A32" s="41">
        <v>28</v>
      </c>
      <c r="B32" s="238"/>
      <c r="C32" s="15" t="s">
        <v>668</v>
      </c>
      <c r="D32" s="13">
        <v>40</v>
      </c>
      <c r="E32" s="12">
        <v>2080299</v>
      </c>
      <c r="F32" s="12" t="s">
        <v>452</v>
      </c>
    </row>
    <row r="33" spans="1:7" s="9" customFormat="1">
      <c r="A33" s="41">
        <v>29</v>
      </c>
      <c r="B33" s="238"/>
      <c r="C33" s="15" t="s">
        <v>669</v>
      </c>
      <c r="D33" s="40">
        <v>10</v>
      </c>
      <c r="E33" s="12">
        <v>2080299</v>
      </c>
      <c r="F33" s="12" t="s">
        <v>452</v>
      </c>
    </row>
    <row r="34" spans="1:7" s="26" customFormat="1">
      <c r="A34" s="41">
        <v>30</v>
      </c>
      <c r="B34" s="238" t="s">
        <v>330</v>
      </c>
      <c r="C34" s="15" t="s">
        <v>670</v>
      </c>
      <c r="D34" s="39">
        <v>200</v>
      </c>
      <c r="E34" s="42">
        <v>2011399</v>
      </c>
      <c r="F34" s="42" t="s">
        <v>462</v>
      </c>
    </row>
    <row r="35" spans="1:7" s="26" customFormat="1">
      <c r="A35" s="41">
        <v>31</v>
      </c>
      <c r="B35" s="238"/>
      <c r="C35" s="15" t="s">
        <v>671</v>
      </c>
      <c r="D35" s="39">
        <v>260</v>
      </c>
      <c r="E35" s="42">
        <v>2011399</v>
      </c>
      <c r="F35" s="42" t="s">
        <v>462</v>
      </c>
    </row>
    <row r="36" spans="1:7" s="23" customFormat="1" ht="37.5">
      <c r="A36" s="41">
        <v>32</v>
      </c>
      <c r="B36" s="238" t="s">
        <v>331</v>
      </c>
      <c r="C36" s="15" t="s">
        <v>672</v>
      </c>
      <c r="D36" s="40">
        <v>400</v>
      </c>
      <c r="E36" s="15">
        <v>2120399</v>
      </c>
      <c r="F36" s="15" t="s">
        <v>467</v>
      </c>
    </row>
    <row r="37" spans="1:7" s="9" customFormat="1" ht="37.5">
      <c r="A37" s="41">
        <v>33</v>
      </c>
      <c r="B37" s="238"/>
      <c r="C37" s="15" t="s">
        <v>466</v>
      </c>
      <c r="D37" s="40">
        <v>210</v>
      </c>
      <c r="E37" s="15">
        <v>2120399</v>
      </c>
      <c r="F37" s="15" t="s">
        <v>467</v>
      </c>
    </row>
    <row r="38" spans="1:7">
      <c r="A38" s="41">
        <v>34</v>
      </c>
      <c r="B38" s="15" t="s">
        <v>673</v>
      </c>
      <c r="C38" s="15" t="s">
        <v>473</v>
      </c>
      <c r="D38" s="39">
        <v>85</v>
      </c>
      <c r="E38" s="12">
        <v>2120201</v>
      </c>
      <c r="F38" s="12" t="s">
        <v>474</v>
      </c>
    </row>
    <row r="39" spans="1:7" s="9" customFormat="1" ht="37.5">
      <c r="A39" s="41">
        <v>35</v>
      </c>
      <c r="B39" s="15" t="s">
        <v>674</v>
      </c>
      <c r="C39" s="15" t="s">
        <v>479</v>
      </c>
      <c r="D39" s="40">
        <f>150+9.48+10.29+9.84</f>
        <v>179.60999999999999</v>
      </c>
      <c r="E39" s="15">
        <v>2110199</v>
      </c>
      <c r="F39" s="15" t="s">
        <v>477</v>
      </c>
    </row>
    <row r="40" spans="1:7" s="9" customFormat="1" ht="37.5">
      <c r="A40" s="41">
        <v>36</v>
      </c>
      <c r="B40" s="238" t="s">
        <v>675</v>
      </c>
      <c r="C40" s="15" t="s">
        <v>488</v>
      </c>
      <c r="D40" s="13">
        <v>105</v>
      </c>
      <c r="E40" s="15">
        <v>2060199</v>
      </c>
      <c r="F40" s="15" t="s">
        <v>444</v>
      </c>
    </row>
    <row r="41" spans="1:7" s="7" customFormat="1" ht="37.5">
      <c r="A41" s="41">
        <v>37</v>
      </c>
      <c r="B41" s="238"/>
      <c r="C41" s="15" t="s">
        <v>676</v>
      </c>
      <c r="D41" s="13">
        <v>300</v>
      </c>
      <c r="E41" s="15">
        <v>2060199</v>
      </c>
      <c r="F41" s="15" t="s">
        <v>444</v>
      </c>
      <c r="G41" s="9"/>
    </row>
    <row r="42" spans="1:7" s="7" customFormat="1" ht="37.5">
      <c r="A42" s="41">
        <v>38</v>
      </c>
      <c r="B42" s="238"/>
      <c r="C42" s="15" t="s">
        <v>677</v>
      </c>
      <c r="D42" s="13">
        <f>200-35</f>
        <v>165</v>
      </c>
      <c r="E42" s="15">
        <v>2060199</v>
      </c>
      <c r="F42" s="15" t="s">
        <v>444</v>
      </c>
      <c r="G42" s="9"/>
    </row>
    <row r="43" spans="1:7" s="7" customFormat="1" ht="37.5">
      <c r="A43" s="41">
        <v>39</v>
      </c>
      <c r="B43" s="238"/>
      <c r="C43" s="15" t="s">
        <v>678</v>
      </c>
      <c r="D43" s="13">
        <v>500</v>
      </c>
      <c r="E43" s="15">
        <v>2060199</v>
      </c>
      <c r="F43" s="15" t="s">
        <v>444</v>
      </c>
      <c r="G43" s="9"/>
    </row>
    <row r="44" spans="1:7" s="25" customFormat="1" ht="37.5">
      <c r="A44" s="41">
        <v>40</v>
      </c>
      <c r="B44" s="270" t="s">
        <v>338</v>
      </c>
      <c r="C44" s="44" t="s">
        <v>679</v>
      </c>
      <c r="D44" s="40">
        <v>800</v>
      </c>
      <c r="E44" s="15">
        <v>2120199</v>
      </c>
      <c r="F44" s="15" t="s">
        <v>390</v>
      </c>
    </row>
    <row r="45" spans="1:7" s="28" customFormat="1">
      <c r="A45" s="41">
        <v>41</v>
      </c>
      <c r="B45" s="271"/>
      <c r="C45" s="45" t="s">
        <v>680</v>
      </c>
      <c r="D45" s="46">
        <v>30</v>
      </c>
      <c r="E45" s="15">
        <v>2120104</v>
      </c>
      <c r="F45" s="15" t="s">
        <v>681</v>
      </c>
    </row>
    <row r="46" spans="1:7" s="9" customFormat="1" ht="37.5">
      <c r="A46" s="41">
        <v>42</v>
      </c>
      <c r="B46" s="238" t="s">
        <v>339</v>
      </c>
      <c r="C46" s="15" t="s">
        <v>682</v>
      </c>
      <c r="D46" s="40">
        <v>200</v>
      </c>
      <c r="E46" s="41">
        <v>2120199</v>
      </c>
      <c r="F46" s="15" t="s">
        <v>390</v>
      </c>
    </row>
    <row r="47" spans="1:7" s="9" customFormat="1" ht="37.5">
      <c r="A47" s="41">
        <v>43</v>
      </c>
      <c r="B47" s="238"/>
      <c r="C47" s="15" t="s">
        <v>683</v>
      </c>
      <c r="D47" s="40">
        <v>200</v>
      </c>
      <c r="E47" s="41">
        <v>2120199</v>
      </c>
      <c r="F47" s="15" t="s">
        <v>390</v>
      </c>
    </row>
    <row r="48" spans="1:7" s="29" customFormat="1">
      <c r="A48" s="41">
        <v>44</v>
      </c>
      <c r="B48" s="238" t="s">
        <v>343</v>
      </c>
      <c r="C48" s="12" t="s">
        <v>545</v>
      </c>
      <c r="D48" s="13">
        <f>84.86-0.5</f>
        <v>84.36</v>
      </c>
      <c r="E48" s="10">
        <v>2070199</v>
      </c>
      <c r="F48" s="12" t="s">
        <v>506</v>
      </c>
    </row>
    <row r="49" spans="1:16382" s="24" customFormat="1">
      <c r="A49" s="41">
        <v>45</v>
      </c>
      <c r="B49" s="238"/>
      <c r="C49" s="15" t="s">
        <v>684</v>
      </c>
      <c r="D49" s="13">
        <f>680-187.08-26.57</f>
        <v>466.34999999999997</v>
      </c>
      <c r="E49" s="41">
        <v>2050202</v>
      </c>
      <c r="F49" s="15" t="s">
        <v>523</v>
      </c>
    </row>
    <row r="50" spans="1:16382" s="24" customFormat="1">
      <c r="A50" s="41">
        <v>46</v>
      </c>
      <c r="B50" s="238"/>
      <c r="C50" s="15" t="s">
        <v>685</v>
      </c>
      <c r="D50" s="13">
        <v>168</v>
      </c>
      <c r="E50" s="41">
        <v>2050201</v>
      </c>
      <c r="F50" s="15" t="s">
        <v>527</v>
      </c>
    </row>
    <row r="51" spans="1:16382" s="24" customFormat="1">
      <c r="A51" s="41">
        <v>47</v>
      </c>
      <c r="B51" s="238"/>
      <c r="C51" s="15" t="s">
        <v>686</v>
      </c>
      <c r="D51" s="13">
        <v>500</v>
      </c>
      <c r="E51" s="41">
        <v>2050202</v>
      </c>
      <c r="F51" s="15" t="s">
        <v>523</v>
      </c>
    </row>
    <row r="52" spans="1:16382" s="24" customFormat="1">
      <c r="A52" s="41">
        <v>48</v>
      </c>
      <c r="B52" s="238"/>
      <c r="C52" s="15" t="s">
        <v>687</v>
      </c>
      <c r="D52" s="13">
        <f>30+0.5</f>
        <v>30.5</v>
      </c>
      <c r="E52" s="15">
        <v>2070199</v>
      </c>
      <c r="F52" s="12" t="s">
        <v>506</v>
      </c>
    </row>
    <row r="53" spans="1:16382" s="9" customFormat="1" ht="37.5">
      <c r="A53" s="41">
        <v>49</v>
      </c>
      <c r="B53" s="238" t="s">
        <v>688</v>
      </c>
      <c r="C53" s="15" t="s">
        <v>689</v>
      </c>
      <c r="D53" s="13">
        <v>200</v>
      </c>
      <c r="E53" s="15">
        <v>2080208</v>
      </c>
      <c r="F53" s="15" t="s">
        <v>441</v>
      </c>
    </row>
    <row r="54" spans="1:16382" s="9" customFormat="1" ht="37.5">
      <c r="A54" s="41">
        <v>50</v>
      </c>
      <c r="B54" s="238"/>
      <c r="C54" s="15" t="s">
        <v>690</v>
      </c>
      <c r="D54" s="13">
        <f>6+4.5+2</f>
        <v>12.5</v>
      </c>
      <c r="E54" s="15">
        <v>2080208</v>
      </c>
      <c r="F54" s="15" t="s">
        <v>441</v>
      </c>
    </row>
    <row r="55" spans="1:16382" s="9" customFormat="1" ht="37.5">
      <c r="A55" s="41">
        <v>51</v>
      </c>
      <c r="B55" s="238"/>
      <c r="C55" s="15" t="s">
        <v>691</v>
      </c>
      <c r="D55" s="13">
        <v>100</v>
      </c>
      <c r="E55" s="15">
        <v>2080208</v>
      </c>
      <c r="F55" s="15" t="s">
        <v>441</v>
      </c>
    </row>
    <row r="56" spans="1:16382" s="9" customFormat="1" ht="37.5">
      <c r="A56" s="41">
        <v>52</v>
      </c>
      <c r="B56" s="238"/>
      <c r="C56" s="15" t="s">
        <v>692</v>
      </c>
      <c r="D56" s="13">
        <f>5.4+3.5+2.5</f>
        <v>11.4</v>
      </c>
      <c r="E56" s="15">
        <v>2080208</v>
      </c>
      <c r="F56" s="15" t="s">
        <v>441</v>
      </c>
    </row>
    <row r="57" spans="1:16382" s="9" customFormat="1">
      <c r="A57" s="41">
        <v>53</v>
      </c>
      <c r="B57" s="238"/>
      <c r="C57" s="12" t="s">
        <v>582</v>
      </c>
      <c r="D57" s="39">
        <v>18.2</v>
      </c>
      <c r="E57" s="12">
        <v>2120501</v>
      </c>
      <c r="F57" s="12" t="s">
        <v>503</v>
      </c>
    </row>
    <row r="58" spans="1:16382" s="9" customFormat="1" ht="37.5">
      <c r="A58" s="41">
        <v>54</v>
      </c>
      <c r="B58" s="238"/>
      <c r="C58" s="15" t="s">
        <v>693</v>
      </c>
      <c r="D58" s="13">
        <v>15</v>
      </c>
      <c r="E58" s="15">
        <v>2120501</v>
      </c>
      <c r="F58" s="15" t="s">
        <v>503</v>
      </c>
    </row>
    <row r="59" spans="1:16382" s="9" customFormat="1" ht="37.5">
      <c r="A59" s="41">
        <v>55</v>
      </c>
      <c r="B59" s="238"/>
      <c r="C59" s="15" t="s">
        <v>694</v>
      </c>
      <c r="D59" s="13">
        <v>20</v>
      </c>
      <c r="E59" s="15">
        <v>2120399</v>
      </c>
      <c r="F59" s="15" t="s">
        <v>467</v>
      </c>
    </row>
    <row r="60" spans="1:16382" s="9" customFormat="1" ht="37.5">
      <c r="A60" s="41">
        <v>56</v>
      </c>
      <c r="B60" s="238"/>
      <c r="C60" s="15" t="s">
        <v>695</v>
      </c>
      <c r="D60" s="13">
        <v>15</v>
      </c>
      <c r="E60" s="15">
        <v>2080208</v>
      </c>
      <c r="F60" s="15" t="s">
        <v>441</v>
      </c>
    </row>
    <row r="61" spans="1:16382" s="9" customFormat="1" ht="37.5">
      <c r="A61" s="41">
        <v>57</v>
      </c>
      <c r="B61" s="238"/>
      <c r="C61" s="15" t="s">
        <v>696</v>
      </c>
      <c r="D61" s="13">
        <v>20</v>
      </c>
      <c r="E61" s="15">
        <v>2100409</v>
      </c>
      <c r="F61" s="15" t="s">
        <v>651</v>
      </c>
    </row>
    <row r="62" spans="1:16382" s="9" customFormat="1">
      <c r="A62" s="41">
        <v>58</v>
      </c>
      <c r="B62" s="238"/>
      <c r="C62" s="15" t="s">
        <v>697</v>
      </c>
      <c r="D62" s="13">
        <v>20</v>
      </c>
      <c r="E62" s="15">
        <v>2120501</v>
      </c>
      <c r="F62" s="15" t="s">
        <v>503</v>
      </c>
    </row>
    <row r="63" spans="1:16382" s="9" customFormat="1" ht="37.5">
      <c r="A63" s="41">
        <v>59</v>
      </c>
      <c r="B63" s="238"/>
      <c r="C63" s="15" t="s">
        <v>698</v>
      </c>
      <c r="D63" s="13">
        <v>8</v>
      </c>
      <c r="E63" s="15">
        <v>2120501</v>
      </c>
      <c r="F63" s="15" t="s">
        <v>503</v>
      </c>
    </row>
    <row r="64" spans="1:16382" s="23" customFormat="1" ht="37.5">
      <c r="A64" s="41">
        <v>60</v>
      </c>
      <c r="B64" s="238"/>
      <c r="C64" s="15" t="s">
        <v>716</v>
      </c>
      <c r="D64" s="13">
        <v>90</v>
      </c>
      <c r="E64" s="15">
        <v>2120199</v>
      </c>
      <c r="F64" s="15" t="s">
        <v>390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  <c r="IX64" s="47"/>
      <c r="IY64" s="47"/>
      <c r="IZ64" s="47"/>
      <c r="JA64" s="47"/>
      <c r="JB64" s="47"/>
      <c r="JC64" s="47"/>
      <c r="JD64" s="47"/>
      <c r="JE64" s="47"/>
      <c r="JF64" s="47"/>
      <c r="JG64" s="47"/>
      <c r="JH64" s="47"/>
      <c r="JI64" s="47"/>
      <c r="JJ64" s="47"/>
      <c r="JK64" s="47"/>
      <c r="JL64" s="47"/>
      <c r="JM64" s="47"/>
      <c r="JN64" s="47"/>
      <c r="JO64" s="47"/>
      <c r="JP64" s="47"/>
      <c r="JQ64" s="47"/>
      <c r="JR64" s="47"/>
      <c r="JS64" s="47"/>
      <c r="JT64" s="47"/>
      <c r="JU64" s="47"/>
      <c r="JV64" s="47"/>
      <c r="JW64" s="47"/>
      <c r="JX64" s="47"/>
      <c r="JY64" s="47"/>
      <c r="JZ64" s="47"/>
      <c r="KA64" s="47"/>
      <c r="KB64" s="47"/>
      <c r="KC64" s="47"/>
      <c r="KD64" s="47"/>
      <c r="KE64" s="47"/>
      <c r="KF64" s="47"/>
      <c r="KG64" s="47"/>
      <c r="KH64" s="47"/>
      <c r="KI64" s="47"/>
      <c r="KJ64" s="47"/>
      <c r="KK64" s="47"/>
      <c r="KL64" s="47"/>
      <c r="KM64" s="47"/>
      <c r="KN64" s="47"/>
      <c r="KO64" s="47"/>
      <c r="KP64" s="47"/>
      <c r="KQ64" s="47"/>
      <c r="KR64" s="47"/>
      <c r="KS64" s="47"/>
      <c r="KT64" s="47"/>
      <c r="KU64" s="47"/>
      <c r="KV64" s="47"/>
      <c r="KW64" s="47"/>
      <c r="KX64" s="47"/>
      <c r="KY64" s="47"/>
      <c r="KZ64" s="47"/>
      <c r="LA64" s="47"/>
      <c r="LB64" s="47"/>
      <c r="LC64" s="47"/>
      <c r="LD64" s="47"/>
      <c r="LE64" s="47"/>
      <c r="LF64" s="47"/>
      <c r="LG64" s="47"/>
      <c r="LH64" s="47"/>
      <c r="LI64" s="47"/>
      <c r="LJ64" s="47"/>
      <c r="LK64" s="47"/>
      <c r="LL64" s="47"/>
      <c r="LM64" s="47"/>
      <c r="LN64" s="47"/>
      <c r="LO64" s="47"/>
      <c r="LP64" s="47"/>
      <c r="LQ64" s="47"/>
      <c r="LR64" s="47"/>
      <c r="LS64" s="47"/>
      <c r="LT64" s="47"/>
      <c r="LU64" s="47"/>
      <c r="LV64" s="47"/>
      <c r="LW64" s="47"/>
      <c r="LX64" s="47"/>
      <c r="LY64" s="47"/>
      <c r="LZ64" s="47"/>
      <c r="MA64" s="47"/>
      <c r="MB64" s="47"/>
      <c r="MC64" s="47"/>
      <c r="MD64" s="47"/>
      <c r="ME64" s="47"/>
      <c r="MF64" s="47"/>
      <c r="MG64" s="47"/>
      <c r="MH64" s="47"/>
      <c r="MI64" s="47"/>
      <c r="MJ64" s="47"/>
      <c r="MK64" s="47"/>
      <c r="ML64" s="47"/>
      <c r="MM64" s="47"/>
      <c r="MN64" s="47"/>
      <c r="MO64" s="47"/>
      <c r="MP64" s="47"/>
      <c r="MQ64" s="47"/>
      <c r="MR64" s="47"/>
      <c r="MS64" s="47"/>
      <c r="MT64" s="47"/>
      <c r="MU64" s="47"/>
      <c r="MV64" s="47"/>
      <c r="MW64" s="47"/>
      <c r="MX64" s="47"/>
      <c r="MY64" s="47"/>
      <c r="MZ64" s="47"/>
      <c r="NA64" s="47"/>
      <c r="NB64" s="47"/>
      <c r="NC64" s="47"/>
      <c r="ND64" s="47"/>
      <c r="NE64" s="47"/>
      <c r="NF64" s="47"/>
      <c r="NG64" s="47"/>
      <c r="NH64" s="47"/>
      <c r="NI64" s="47"/>
      <c r="NJ64" s="47"/>
      <c r="NK64" s="47"/>
      <c r="NL64" s="47"/>
      <c r="NM64" s="47"/>
      <c r="NN64" s="47"/>
      <c r="NO64" s="47"/>
      <c r="NP64" s="47"/>
      <c r="NQ64" s="47"/>
      <c r="NR64" s="47"/>
      <c r="NS64" s="47"/>
      <c r="NT64" s="47"/>
      <c r="NU64" s="47"/>
      <c r="NV64" s="47"/>
      <c r="NW64" s="47"/>
      <c r="NX64" s="47"/>
      <c r="NY64" s="47"/>
      <c r="NZ64" s="47"/>
      <c r="OA64" s="47"/>
      <c r="OB64" s="47"/>
      <c r="OC64" s="47"/>
      <c r="OD64" s="47"/>
      <c r="OE64" s="47"/>
      <c r="OF64" s="47"/>
      <c r="OG64" s="47"/>
      <c r="OH64" s="47"/>
      <c r="OI64" s="47"/>
      <c r="OJ64" s="47"/>
      <c r="OK64" s="47"/>
      <c r="OL64" s="47"/>
      <c r="OM64" s="47"/>
      <c r="ON64" s="47"/>
      <c r="OO64" s="47"/>
      <c r="OP64" s="47"/>
      <c r="OQ64" s="47"/>
      <c r="OR64" s="47"/>
      <c r="OS64" s="47"/>
      <c r="OT64" s="47"/>
      <c r="OU64" s="47"/>
      <c r="OV64" s="47"/>
      <c r="OW64" s="47"/>
      <c r="OX64" s="47"/>
      <c r="OY64" s="47"/>
      <c r="OZ64" s="47"/>
      <c r="PA64" s="47"/>
      <c r="PB64" s="47"/>
      <c r="PC64" s="47"/>
      <c r="PD64" s="47"/>
      <c r="PE64" s="47"/>
      <c r="PF64" s="47"/>
      <c r="PG64" s="47"/>
      <c r="PH64" s="47"/>
      <c r="PI64" s="47"/>
      <c r="PJ64" s="47"/>
      <c r="PK64" s="47"/>
      <c r="PL64" s="47"/>
      <c r="PM64" s="47"/>
      <c r="PN64" s="47"/>
      <c r="PO64" s="47"/>
      <c r="PP64" s="47"/>
      <c r="PQ64" s="47"/>
      <c r="PR64" s="47"/>
      <c r="PS64" s="47"/>
      <c r="PT64" s="47"/>
      <c r="PU64" s="47"/>
      <c r="PV64" s="47"/>
      <c r="PW64" s="47"/>
      <c r="PX64" s="47"/>
      <c r="PY64" s="47"/>
      <c r="PZ64" s="47"/>
      <c r="QA64" s="47"/>
      <c r="QB64" s="47"/>
      <c r="QC64" s="47"/>
      <c r="QD64" s="47"/>
      <c r="QE64" s="47"/>
      <c r="QF64" s="47"/>
      <c r="QG64" s="47"/>
      <c r="QH64" s="47"/>
      <c r="QI64" s="47"/>
      <c r="QJ64" s="47"/>
      <c r="QK64" s="47"/>
      <c r="QL64" s="47"/>
      <c r="QM64" s="47"/>
      <c r="QN64" s="47"/>
      <c r="QO64" s="47"/>
      <c r="QP64" s="47"/>
      <c r="QQ64" s="47"/>
      <c r="QR64" s="47"/>
      <c r="QS64" s="47"/>
      <c r="QT64" s="47"/>
      <c r="QU64" s="47"/>
      <c r="QV64" s="47"/>
      <c r="QW64" s="47"/>
      <c r="QX64" s="47"/>
      <c r="QY64" s="47"/>
      <c r="QZ64" s="47"/>
      <c r="RA64" s="47"/>
      <c r="RB64" s="47"/>
      <c r="RC64" s="47"/>
      <c r="RD64" s="47"/>
      <c r="RE64" s="47"/>
      <c r="RF64" s="47"/>
      <c r="RG64" s="47"/>
      <c r="RH64" s="47"/>
      <c r="RI64" s="47"/>
      <c r="RJ64" s="47"/>
      <c r="RK64" s="47"/>
      <c r="RL64" s="47"/>
      <c r="RM64" s="47"/>
      <c r="RN64" s="47"/>
      <c r="RO64" s="47"/>
      <c r="RP64" s="47"/>
      <c r="RQ64" s="47"/>
      <c r="RR64" s="47"/>
      <c r="RS64" s="47"/>
      <c r="RT64" s="47"/>
      <c r="RU64" s="47"/>
      <c r="RV64" s="47"/>
      <c r="RW64" s="47"/>
      <c r="RX64" s="47"/>
      <c r="RY64" s="47"/>
      <c r="RZ64" s="47"/>
      <c r="SA64" s="47"/>
      <c r="SB64" s="47"/>
      <c r="SC64" s="47"/>
      <c r="SD64" s="47"/>
      <c r="SE64" s="47"/>
      <c r="SF64" s="47"/>
      <c r="SG64" s="47"/>
      <c r="SH64" s="47"/>
      <c r="SI64" s="47"/>
      <c r="SJ64" s="47"/>
      <c r="SK64" s="47"/>
      <c r="SL64" s="47"/>
      <c r="SM64" s="47"/>
      <c r="SN64" s="47"/>
      <c r="SO64" s="47"/>
      <c r="SP64" s="47"/>
      <c r="SQ64" s="47"/>
      <c r="SR64" s="47"/>
      <c r="SS64" s="47"/>
      <c r="ST64" s="47"/>
      <c r="SU64" s="47"/>
      <c r="SV64" s="47"/>
      <c r="SW64" s="47"/>
      <c r="SX64" s="47"/>
      <c r="SY64" s="47"/>
      <c r="SZ64" s="47"/>
      <c r="TA64" s="47"/>
      <c r="TB64" s="47"/>
      <c r="TC64" s="47"/>
      <c r="TD64" s="47"/>
      <c r="TE64" s="47"/>
      <c r="TF64" s="47"/>
      <c r="TG64" s="47"/>
      <c r="TH64" s="47"/>
      <c r="TI64" s="47"/>
      <c r="TJ64" s="47"/>
      <c r="TK64" s="47"/>
      <c r="TL64" s="47"/>
      <c r="TM64" s="47"/>
      <c r="TN64" s="47"/>
      <c r="TO64" s="47"/>
      <c r="TP64" s="47"/>
      <c r="TQ64" s="47"/>
      <c r="TR64" s="47"/>
      <c r="TS64" s="47"/>
      <c r="TT64" s="47"/>
      <c r="TU64" s="47"/>
      <c r="TV64" s="47"/>
      <c r="TW64" s="47"/>
      <c r="TX64" s="47"/>
      <c r="TY64" s="47"/>
      <c r="TZ64" s="47"/>
      <c r="UA64" s="47"/>
      <c r="UB64" s="47"/>
      <c r="UC64" s="47"/>
      <c r="UD64" s="47"/>
      <c r="UE64" s="47"/>
      <c r="UF64" s="47"/>
      <c r="UG64" s="47"/>
      <c r="UH64" s="47"/>
      <c r="UI64" s="47"/>
      <c r="UJ64" s="47"/>
      <c r="UK64" s="47"/>
      <c r="UL64" s="47"/>
      <c r="UM64" s="47"/>
      <c r="UN64" s="47"/>
      <c r="UO64" s="47"/>
      <c r="UP64" s="47"/>
      <c r="UQ64" s="47"/>
      <c r="UR64" s="47"/>
      <c r="US64" s="47"/>
      <c r="UT64" s="47"/>
      <c r="UU64" s="47"/>
      <c r="UV64" s="47"/>
      <c r="UW64" s="47"/>
      <c r="UX64" s="47"/>
      <c r="UY64" s="47"/>
      <c r="UZ64" s="47"/>
      <c r="VA64" s="47"/>
      <c r="VB64" s="47"/>
      <c r="VC64" s="47"/>
      <c r="VD64" s="47"/>
      <c r="VE64" s="47"/>
      <c r="VF64" s="47"/>
      <c r="VG64" s="47"/>
      <c r="VH64" s="47"/>
      <c r="VI64" s="47"/>
      <c r="VJ64" s="47"/>
      <c r="VK64" s="47"/>
      <c r="VL64" s="47"/>
      <c r="VM64" s="47"/>
      <c r="VN64" s="47"/>
      <c r="VO64" s="47"/>
      <c r="VP64" s="47"/>
      <c r="VQ64" s="47"/>
      <c r="VR64" s="47"/>
      <c r="VS64" s="47"/>
      <c r="VT64" s="47"/>
      <c r="VU64" s="47"/>
      <c r="VV64" s="47"/>
      <c r="VW64" s="47"/>
      <c r="VX64" s="47"/>
      <c r="VY64" s="47"/>
      <c r="VZ64" s="47"/>
      <c r="WA64" s="47"/>
      <c r="WB64" s="47"/>
      <c r="WC64" s="47"/>
      <c r="WD64" s="47"/>
      <c r="WE64" s="47"/>
      <c r="WF64" s="47"/>
      <c r="WG64" s="47"/>
      <c r="WH64" s="47"/>
      <c r="WI64" s="47"/>
      <c r="WJ64" s="47"/>
      <c r="WK64" s="47"/>
      <c r="WL64" s="47"/>
      <c r="WM64" s="47"/>
      <c r="WN64" s="47"/>
      <c r="WO64" s="47"/>
      <c r="WP64" s="47"/>
      <c r="WQ64" s="47"/>
      <c r="WR64" s="47"/>
      <c r="WS64" s="47"/>
      <c r="WT64" s="47"/>
      <c r="WU64" s="47"/>
      <c r="WV64" s="47"/>
      <c r="WW64" s="47"/>
      <c r="WX64" s="47"/>
      <c r="WY64" s="47"/>
      <c r="WZ64" s="47"/>
      <c r="XA64" s="47"/>
      <c r="XB64" s="47"/>
      <c r="XC64" s="47"/>
      <c r="XD64" s="47"/>
      <c r="XE64" s="47"/>
      <c r="XF64" s="47"/>
      <c r="XG64" s="47"/>
      <c r="XH64" s="47"/>
      <c r="XI64" s="47"/>
      <c r="XJ64" s="47"/>
      <c r="XK64" s="47"/>
      <c r="XL64" s="47"/>
      <c r="XM64" s="47"/>
      <c r="XN64" s="47"/>
      <c r="XO64" s="47"/>
      <c r="XP64" s="47"/>
      <c r="XQ64" s="47"/>
      <c r="XR64" s="47"/>
      <c r="XS64" s="47"/>
      <c r="XT64" s="47"/>
      <c r="XU64" s="47"/>
      <c r="XV64" s="47"/>
      <c r="XW64" s="47"/>
      <c r="XX64" s="47"/>
      <c r="XY64" s="47"/>
      <c r="XZ64" s="47"/>
      <c r="YA64" s="47"/>
      <c r="YB64" s="47"/>
      <c r="YC64" s="47"/>
      <c r="YD64" s="47"/>
      <c r="YE64" s="47"/>
      <c r="YF64" s="47"/>
      <c r="YG64" s="47"/>
      <c r="YH64" s="47"/>
      <c r="YI64" s="47"/>
      <c r="YJ64" s="47"/>
      <c r="YK64" s="47"/>
      <c r="YL64" s="47"/>
      <c r="YM64" s="47"/>
      <c r="YN64" s="47"/>
      <c r="YO64" s="47"/>
      <c r="YP64" s="47"/>
      <c r="YQ64" s="47"/>
      <c r="YR64" s="47"/>
      <c r="YS64" s="47"/>
      <c r="YT64" s="47"/>
      <c r="YU64" s="47"/>
      <c r="YV64" s="47"/>
      <c r="YW64" s="47"/>
      <c r="YX64" s="47"/>
      <c r="YY64" s="47"/>
      <c r="YZ64" s="47"/>
      <c r="ZA64" s="47"/>
      <c r="ZB64" s="47"/>
      <c r="ZC64" s="47"/>
      <c r="ZD64" s="47"/>
      <c r="ZE64" s="47"/>
      <c r="ZF64" s="47"/>
      <c r="ZG64" s="47"/>
      <c r="ZH64" s="47"/>
      <c r="ZI64" s="47"/>
      <c r="ZJ64" s="47"/>
      <c r="ZK64" s="47"/>
      <c r="ZL64" s="47"/>
      <c r="ZM64" s="47"/>
      <c r="ZN64" s="47"/>
      <c r="ZO64" s="47"/>
      <c r="ZP64" s="47"/>
      <c r="ZQ64" s="47"/>
      <c r="ZR64" s="47"/>
      <c r="ZS64" s="47"/>
      <c r="ZT64" s="47"/>
      <c r="ZU64" s="47"/>
      <c r="ZV64" s="47"/>
      <c r="ZW64" s="47"/>
      <c r="ZX64" s="47"/>
      <c r="ZY64" s="47"/>
      <c r="ZZ64" s="47"/>
      <c r="AAA64" s="47"/>
      <c r="AAB64" s="47"/>
      <c r="AAC64" s="47"/>
      <c r="AAD64" s="47"/>
      <c r="AAE64" s="47"/>
      <c r="AAF64" s="47"/>
      <c r="AAG64" s="47"/>
      <c r="AAH64" s="47"/>
      <c r="AAI64" s="47"/>
      <c r="AAJ64" s="47"/>
      <c r="AAK64" s="47"/>
      <c r="AAL64" s="47"/>
      <c r="AAM64" s="47"/>
      <c r="AAN64" s="47"/>
      <c r="AAO64" s="47"/>
      <c r="AAP64" s="47"/>
      <c r="AAQ64" s="47"/>
      <c r="AAR64" s="47"/>
      <c r="AAS64" s="47"/>
      <c r="AAT64" s="47"/>
      <c r="AAU64" s="47"/>
      <c r="AAV64" s="47"/>
      <c r="AAW64" s="47"/>
      <c r="AAX64" s="47"/>
      <c r="AAY64" s="47"/>
      <c r="AAZ64" s="47"/>
      <c r="ABA64" s="47"/>
      <c r="ABB64" s="47"/>
      <c r="ABC64" s="47"/>
      <c r="ABD64" s="47"/>
      <c r="ABE64" s="47"/>
      <c r="ABF64" s="47"/>
      <c r="ABG64" s="47"/>
      <c r="ABH64" s="47"/>
      <c r="ABI64" s="47"/>
      <c r="ABJ64" s="47"/>
      <c r="ABK64" s="47"/>
      <c r="ABL64" s="47"/>
      <c r="ABM64" s="47"/>
      <c r="ABN64" s="47"/>
      <c r="ABO64" s="47"/>
      <c r="ABP64" s="47"/>
      <c r="ABQ64" s="47"/>
      <c r="ABR64" s="47"/>
      <c r="ABS64" s="47"/>
      <c r="ABT64" s="47"/>
      <c r="ABU64" s="47"/>
      <c r="ABV64" s="47"/>
      <c r="ABW64" s="47"/>
      <c r="ABX64" s="47"/>
      <c r="ABY64" s="47"/>
      <c r="ABZ64" s="47"/>
      <c r="ACA64" s="47"/>
      <c r="ACB64" s="47"/>
      <c r="ACC64" s="47"/>
      <c r="ACD64" s="47"/>
      <c r="ACE64" s="47"/>
      <c r="ACF64" s="47"/>
      <c r="ACG64" s="47"/>
      <c r="ACH64" s="47"/>
      <c r="ACI64" s="47"/>
      <c r="ACJ64" s="47"/>
      <c r="ACK64" s="47"/>
      <c r="ACL64" s="47"/>
      <c r="ACM64" s="47"/>
      <c r="ACN64" s="47"/>
      <c r="ACO64" s="47"/>
      <c r="ACP64" s="47"/>
      <c r="ACQ64" s="47"/>
      <c r="ACR64" s="47"/>
      <c r="ACS64" s="47"/>
      <c r="ACT64" s="47"/>
      <c r="ACU64" s="47"/>
      <c r="ACV64" s="47"/>
      <c r="ACW64" s="47"/>
      <c r="ACX64" s="47"/>
      <c r="ACY64" s="47"/>
      <c r="ACZ64" s="47"/>
      <c r="ADA64" s="47"/>
      <c r="ADB64" s="47"/>
      <c r="ADC64" s="47"/>
      <c r="ADD64" s="47"/>
      <c r="ADE64" s="47"/>
      <c r="ADF64" s="47"/>
      <c r="ADG64" s="47"/>
      <c r="ADH64" s="47"/>
      <c r="ADI64" s="47"/>
      <c r="ADJ64" s="47"/>
      <c r="ADK64" s="47"/>
      <c r="ADL64" s="47"/>
      <c r="ADM64" s="47"/>
      <c r="ADN64" s="47"/>
      <c r="ADO64" s="47"/>
      <c r="ADP64" s="47"/>
      <c r="ADQ64" s="47"/>
      <c r="ADR64" s="47"/>
      <c r="ADS64" s="47"/>
      <c r="ADT64" s="47"/>
      <c r="ADU64" s="47"/>
      <c r="ADV64" s="47"/>
      <c r="ADW64" s="47"/>
      <c r="ADX64" s="47"/>
      <c r="ADY64" s="47"/>
      <c r="ADZ64" s="47"/>
      <c r="AEA64" s="47"/>
      <c r="AEB64" s="47"/>
      <c r="AEC64" s="47"/>
      <c r="AED64" s="47"/>
      <c r="AEE64" s="47"/>
      <c r="AEF64" s="47"/>
      <c r="AEG64" s="47"/>
      <c r="AEH64" s="47"/>
      <c r="AEI64" s="47"/>
      <c r="AEJ64" s="47"/>
      <c r="AEK64" s="47"/>
      <c r="AEL64" s="47"/>
      <c r="AEM64" s="47"/>
      <c r="AEN64" s="47"/>
      <c r="AEO64" s="47"/>
      <c r="AEP64" s="47"/>
      <c r="AEQ64" s="47"/>
      <c r="AER64" s="47"/>
      <c r="AES64" s="47"/>
      <c r="AET64" s="47"/>
      <c r="AEU64" s="47"/>
      <c r="AEV64" s="47"/>
      <c r="AEW64" s="47"/>
      <c r="AEX64" s="47"/>
      <c r="AEY64" s="47"/>
      <c r="AEZ64" s="47"/>
      <c r="AFA64" s="47"/>
      <c r="AFB64" s="47"/>
      <c r="AFC64" s="47"/>
      <c r="AFD64" s="47"/>
      <c r="AFE64" s="47"/>
      <c r="AFF64" s="47"/>
      <c r="AFG64" s="47"/>
      <c r="AFH64" s="47"/>
      <c r="AFI64" s="47"/>
      <c r="AFJ64" s="47"/>
      <c r="AFK64" s="47"/>
      <c r="AFL64" s="47"/>
      <c r="AFM64" s="47"/>
      <c r="AFN64" s="47"/>
      <c r="AFO64" s="47"/>
      <c r="AFP64" s="47"/>
      <c r="AFQ64" s="47"/>
      <c r="AFR64" s="47"/>
      <c r="AFS64" s="47"/>
      <c r="AFT64" s="47"/>
      <c r="AFU64" s="47"/>
      <c r="AFV64" s="47"/>
      <c r="AFW64" s="47"/>
      <c r="AFX64" s="47"/>
      <c r="AFY64" s="47"/>
      <c r="AFZ64" s="47"/>
      <c r="AGA64" s="47"/>
      <c r="AGB64" s="47"/>
      <c r="AGC64" s="47"/>
      <c r="AGD64" s="47"/>
      <c r="AGE64" s="47"/>
      <c r="AGF64" s="47"/>
      <c r="AGG64" s="47"/>
      <c r="AGH64" s="47"/>
      <c r="AGI64" s="47"/>
      <c r="AGJ64" s="47"/>
      <c r="AGK64" s="47"/>
      <c r="AGL64" s="47"/>
      <c r="AGM64" s="47"/>
      <c r="AGN64" s="47"/>
      <c r="AGO64" s="47"/>
      <c r="AGP64" s="47"/>
      <c r="AGQ64" s="47"/>
      <c r="AGR64" s="47"/>
      <c r="AGS64" s="47"/>
      <c r="AGT64" s="47"/>
      <c r="AGU64" s="47"/>
      <c r="AGV64" s="47"/>
      <c r="AGW64" s="47"/>
      <c r="AGX64" s="47"/>
      <c r="AGY64" s="47"/>
      <c r="AGZ64" s="47"/>
      <c r="AHA64" s="47"/>
      <c r="AHB64" s="47"/>
      <c r="AHC64" s="47"/>
      <c r="AHD64" s="47"/>
      <c r="AHE64" s="47"/>
      <c r="AHF64" s="47"/>
      <c r="AHG64" s="47"/>
      <c r="AHH64" s="47"/>
      <c r="AHI64" s="47"/>
      <c r="AHJ64" s="47"/>
      <c r="AHK64" s="47"/>
      <c r="AHL64" s="47"/>
      <c r="AHM64" s="47"/>
      <c r="AHN64" s="47"/>
      <c r="AHO64" s="47"/>
      <c r="AHP64" s="47"/>
      <c r="AHQ64" s="47"/>
      <c r="AHR64" s="47"/>
      <c r="AHS64" s="47"/>
      <c r="AHT64" s="47"/>
      <c r="AHU64" s="47"/>
      <c r="AHV64" s="47"/>
      <c r="AHW64" s="47"/>
      <c r="AHX64" s="47"/>
      <c r="AHY64" s="47"/>
      <c r="AHZ64" s="47"/>
      <c r="AIA64" s="47"/>
      <c r="AIB64" s="47"/>
      <c r="AIC64" s="47"/>
      <c r="AID64" s="47"/>
      <c r="AIE64" s="47"/>
      <c r="AIF64" s="47"/>
      <c r="AIG64" s="47"/>
      <c r="AIH64" s="47"/>
      <c r="AII64" s="47"/>
      <c r="AIJ64" s="47"/>
      <c r="AIK64" s="47"/>
      <c r="AIL64" s="47"/>
      <c r="AIM64" s="47"/>
      <c r="AIN64" s="47"/>
      <c r="AIO64" s="47"/>
      <c r="AIP64" s="47"/>
      <c r="AIQ64" s="47"/>
      <c r="AIR64" s="47"/>
      <c r="AIS64" s="47"/>
      <c r="AIT64" s="47"/>
      <c r="AIU64" s="47"/>
      <c r="AIV64" s="47"/>
      <c r="AIW64" s="47"/>
      <c r="AIX64" s="47"/>
      <c r="AIY64" s="47"/>
      <c r="AIZ64" s="47"/>
      <c r="AJA64" s="47"/>
      <c r="AJB64" s="47"/>
      <c r="AJC64" s="47"/>
      <c r="AJD64" s="47"/>
      <c r="AJE64" s="47"/>
      <c r="AJF64" s="47"/>
      <c r="AJG64" s="47"/>
      <c r="AJH64" s="47"/>
      <c r="AJI64" s="47"/>
      <c r="AJJ64" s="47"/>
      <c r="AJK64" s="47"/>
      <c r="AJL64" s="47"/>
      <c r="AJM64" s="47"/>
      <c r="AJN64" s="47"/>
      <c r="AJO64" s="47"/>
      <c r="AJP64" s="47"/>
      <c r="AJQ64" s="47"/>
      <c r="AJR64" s="47"/>
      <c r="AJS64" s="47"/>
      <c r="AJT64" s="47"/>
      <c r="AJU64" s="47"/>
      <c r="AJV64" s="47"/>
      <c r="AJW64" s="47"/>
      <c r="AJX64" s="47"/>
      <c r="AJY64" s="47"/>
      <c r="AJZ64" s="47"/>
      <c r="AKA64" s="47"/>
      <c r="AKB64" s="47"/>
      <c r="AKC64" s="47"/>
      <c r="AKD64" s="47"/>
      <c r="AKE64" s="47"/>
      <c r="AKF64" s="47"/>
      <c r="AKG64" s="47"/>
      <c r="AKH64" s="47"/>
      <c r="AKI64" s="47"/>
      <c r="AKJ64" s="47"/>
      <c r="AKK64" s="47"/>
      <c r="AKL64" s="47"/>
      <c r="AKM64" s="47"/>
      <c r="AKN64" s="47"/>
      <c r="AKO64" s="47"/>
      <c r="AKP64" s="47"/>
      <c r="AKQ64" s="47"/>
      <c r="AKR64" s="47"/>
      <c r="AKS64" s="47"/>
      <c r="AKT64" s="47"/>
      <c r="AKU64" s="47"/>
      <c r="AKV64" s="47"/>
      <c r="AKW64" s="47"/>
      <c r="AKX64" s="47"/>
      <c r="AKY64" s="47"/>
      <c r="AKZ64" s="47"/>
      <c r="ALA64" s="47"/>
      <c r="ALB64" s="47"/>
      <c r="ALC64" s="47"/>
      <c r="ALD64" s="47"/>
      <c r="ALE64" s="47"/>
      <c r="ALF64" s="47"/>
      <c r="ALG64" s="47"/>
      <c r="ALH64" s="47"/>
      <c r="ALI64" s="47"/>
      <c r="ALJ64" s="47"/>
      <c r="ALK64" s="47"/>
      <c r="ALL64" s="47"/>
      <c r="ALM64" s="47"/>
      <c r="ALN64" s="47"/>
      <c r="ALO64" s="47"/>
      <c r="ALP64" s="47"/>
      <c r="ALQ64" s="47"/>
      <c r="ALR64" s="47"/>
      <c r="ALS64" s="47"/>
      <c r="ALT64" s="47"/>
      <c r="ALU64" s="47"/>
      <c r="ALV64" s="47"/>
      <c r="ALW64" s="47"/>
      <c r="ALX64" s="47"/>
      <c r="ALY64" s="47"/>
      <c r="ALZ64" s="47"/>
      <c r="AMA64" s="47"/>
      <c r="AMB64" s="47"/>
      <c r="AMC64" s="47"/>
      <c r="AMD64" s="47"/>
      <c r="AME64" s="47"/>
      <c r="AMF64" s="47"/>
      <c r="AMG64" s="47"/>
      <c r="AMH64" s="47"/>
      <c r="AMI64" s="47"/>
      <c r="AMJ64" s="47"/>
      <c r="AMK64" s="47"/>
      <c r="AML64" s="47"/>
      <c r="AMM64" s="47"/>
      <c r="AMN64" s="47"/>
      <c r="AMO64" s="47"/>
      <c r="AMP64" s="47"/>
      <c r="AMQ64" s="47"/>
      <c r="AMR64" s="47"/>
      <c r="AMS64" s="47"/>
      <c r="AMT64" s="47"/>
      <c r="AMU64" s="47"/>
      <c r="AMV64" s="47"/>
      <c r="AMW64" s="47"/>
      <c r="AMX64" s="47"/>
      <c r="AMY64" s="47"/>
      <c r="AMZ64" s="47"/>
      <c r="ANA64" s="47"/>
      <c r="ANB64" s="47"/>
      <c r="ANC64" s="47"/>
      <c r="AND64" s="47"/>
      <c r="ANE64" s="47"/>
      <c r="ANF64" s="47"/>
      <c r="ANG64" s="47"/>
      <c r="ANH64" s="47"/>
      <c r="ANI64" s="47"/>
      <c r="ANJ64" s="47"/>
      <c r="ANK64" s="47"/>
      <c r="ANL64" s="47"/>
      <c r="ANM64" s="47"/>
      <c r="ANN64" s="47"/>
      <c r="ANO64" s="47"/>
      <c r="ANP64" s="47"/>
      <c r="ANQ64" s="47"/>
      <c r="ANR64" s="47"/>
      <c r="ANS64" s="47"/>
      <c r="ANT64" s="47"/>
      <c r="ANU64" s="47"/>
      <c r="ANV64" s="47"/>
      <c r="ANW64" s="47"/>
      <c r="ANX64" s="47"/>
      <c r="ANY64" s="47"/>
      <c r="ANZ64" s="47"/>
      <c r="AOA64" s="47"/>
      <c r="AOB64" s="47"/>
      <c r="AOC64" s="47"/>
      <c r="AOD64" s="47"/>
      <c r="AOE64" s="47"/>
      <c r="AOF64" s="47"/>
      <c r="AOG64" s="47"/>
      <c r="AOH64" s="47"/>
      <c r="AOI64" s="47"/>
      <c r="AOJ64" s="47"/>
      <c r="AOK64" s="47"/>
      <c r="AOL64" s="47"/>
      <c r="AOM64" s="47"/>
      <c r="AON64" s="47"/>
      <c r="AOO64" s="47"/>
      <c r="AOP64" s="47"/>
      <c r="AOQ64" s="47"/>
      <c r="AOR64" s="47"/>
      <c r="AOS64" s="47"/>
      <c r="AOT64" s="47"/>
      <c r="AOU64" s="47"/>
      <c r="AOV64" s="47"/>
      <c r="AOW64" s="47"/>
      <c r="AOX64" s="47"/>
      <c r="AOY64" s="47"/>
      <c r="AOZ64" s="47"/>
      <c r="APA64" s="47"/>
      <c r="APB64" s="47"/>
      <c r="APC64" s="47"/>
      <c r="APD64" s="47"/>
      <c r="APE64" s="47"/>
      <c r="APF64" s="47"/>
      <c r="APG64" s="47"/>
      <c r="APH64" s="47"/>
      <c r="API64" s="47"/>
      <c r="APJ64" s="47"/>
      <c r="APK64" s="47"/>
      <c r="APL64" s="47"/>
      <c r="APM64" s="47"/>
      <c r="APN64" s="47"/>
      <c r="APO64" s="47"/>
      <c r="APP64" s="47"/>
      <c r="APQ64" s="47"/>
      <c r="APR64" s="47"/>
      <c r="APS64" s="47"/>
      <c r="APT64" s="47"/>
      <c r="APU64" s="47"/>
      <c r="APV64" s="47"/>
      <c r="APW64" s="47"/>
      <c r="APX64" s="47"/>
      <c r="APY64" s="47"/>
      <c r="APZ64" s="47"/>
      <c r="AQA64" s="47"/>
      <c r="AQB64" s="47"/>
      <c r="AQC64" s="47"/>
      <c r="AQD64" s="47"/>
      <c r="AQE64" s="47"/>
      <c r="AQF64" s="47"/>
      <c r="AQG64" s="47"/>
      <c r="AQH64" s="47"/>
      <c r="AQI64" s="47"/>
      <c r="AQJ64" s="47"/>
      <c r="AQK64" s="47"/>
      <c r="AQL64" s="47"/>
      <c r="AQM64" s="47"/>
      <c r="AQN64" s="47"/>
      <c r="AQO64" s="47"/>
      <c r="AQP64" s="47"/>
      <c r="AQQ64" s="47"/>
      <c r="AQR64" s="47"/>
      <c r="AQS64" s="47"/>
      <c r="AQT64" s="47"/>
      <c r="AQU64" s="47"/>
      <c r="AQV64" s="47"/>
      <c r="AQW64" s="47"/>
      <c r="AQX64" s="47"/>
      <c r="AQY64" s="47"/>
      <c r="AQZ64" s="47"/>
      <c r="ARA64" s="47"/>
      <c r="ARB64" s="47"/>
      <c r="ARC64" s="47"/>
      <c r="ARD64" s="47"/>
      <c r="ARE64" s="47"/>
      <c r="ARF64" s="47"/>
      <c r="ARG64" s="47"/>
      <c r="ARH64" s="47"/>
      <c r="ARI64" s="47"/>
      <c r="ARJ64" s="47"/>
      <c r="ARK64" s="47"/>
      <c r="ARL64" s="47"/>
      <c r="ARM64" s="47"/>
      <c r="ARN64" s="47"/>
      <c r="ARO64" s="47"/>
      <c r="ARP64" s="47"/>
      <c r="ARQ64" s="47"/>
      <c r="ARR64" s="47"/>
      <c r="ARS64" s="47"/>
      <c r="ART64" s="47"/>
      <c r="ARU64" s="47"/>
      <c r="ARV64" s="47"/>
      <c r="ARW64" s="47"/>
      <c r="ARX64" s="47"/>
      <c r="ARY64" s="47"/>
      <c r="ARZ64" s="47"/>
      <c r="ASA64" s="47"/>
      <c r="ASB64" s="47"/>
      <c r="ASC64" s="47"/>
      <c r="ASD64" s="47"/>
      <c r="ASE64" s="47"/>
      <c r="ASF64" s="47"/>
      <c r="ASG64" s="47"/>
      <c r="ASH64" s="47"/>
      <c r="ASI64" s="47"/>
      <c r="ASJ64" s="47"/>
      <c r="ASK64" s="47"/>
      <c r="ASL64" s="47"/>
      <c r="ASM64" s="47"/>
      <c r="ASN64" s="47"/>
      <c r="ASO64" s="47"/>
      <c r="ASP64" s="47"/>
      <c r="ASQ64" s="47"/>
      <c r="ASR64" s="47"/>
      <c r="ASS64" s="47"/>
      <c r="AST64" s="47"/>
      <c r="ASU64" s="47"/>
      <c r="ASV64" s="47"/>
      <c r="ASW64" s="47"/>
      <c r="ASX64" s="47"/>
      <c r="ASY64" s="47"/>
      <c r="ASZ64" s="47"/>
      <c r="ATA64" s="47"/>
      <c r="ATB64" s="47"/>
      <c r="ATC64" s="47"/>
      <c r="ATD64" s="47"/>
      <c r="ATE64" s="47"/>
      <c r="ATF64" s="47"/>
      <c r="ATG64" s="47"/>
      <c r="ATH64" s="47"/>
      <c r="ATI64" s="47"/>
      <c r="ATJ64" s="47"/>
      <c r="ATK64" s="47"/>
      <c r="ATL64" s="47"/>
      <c r="ATM64" s="47"/>
      <c r="ATN64" s="47"/>
      <c r="ATO64" s="47"/>
      <c r="ATP64" s="47"/>
      <c r="ATQ64" s="47"/>
      <c r="ATR64" s="47"/>
      <c r="ATS64" s="47"/>
      <c r="ATT64" s="47"/>
      <c r="ATU64" s="47"/>
      <c r="ATV64" s="47"/>
      <c r="ATW64" s="47"/>
      <c r="ATX64" s="47"/>
      <c r="ATY64" s="47"/>
      <c r="ATZ64" s="47"/>
      <c r="AUA64" s="47"/>
      <c r="AUB64" s="47"/>
      <c r="AUC64" s="47"/>
      <c r="AUD64" s="47"/>
      <c r="AUE64" s="47"/>
      <c r="AUF64" s="47"/>
      <c r="AUG64" s="47"/>
      <c r="AUH64" s="47"/>
      <c r="AUI64" s="47"/>
      <c r="AUJ64" s="47"/>
      <c r="AUK64" s="47"/>
      <c r="AUL64" s="47"/>
      <c r="AUM64" s="47"/>
      <c r="AUN64" s="47"/>
      <c r="AUO64" s="47"/>
      <c r="AUP64" s="47"/>
      <c r="AUQ64" s="47"/>
      <c r="AUR64" s="47"/>
      <c r="AUS64" s="47"/>
      <c r="AUT64" s="47"/>
      <c r="AUU64" s="47"/>
      <c r="AUV64" s="47"/>
      <c r="AUW64" s="47"/>
      <c r="AUX64" s="47"/>
      <c r="AUY64" s="47"/>
      <c r="AUZ64" s="47"/>
      <c r="AVA64" s="47"/>
      <c r="AVB64" s="47"/>
      <c r="AVC64" s="47"/>
      <c r="AVD64" s="47"/>
      <c r="AVE64" s="47"/>
      <c r="AVF64" s="47"/>
      <c r="AVG64" s="47"/>
      <c r="AVH64" s="47"/>
      <c r="AVI64" s="47"/>
      <c r="AVJ64" s="47"/>
      <c r="AVK64" s="47"/>
      <c r="AVL64" s="47"/>
      <c r="AVM64" s="47"/>
      <c r="AVN64" s="47"/>
      <c r="AVO64" s="47"/>
      <c r="AVP64" s="47"/>
      <c r="AVQ64" s="47"/>
      <c r="AVR64" s="47"/>
      <c r="AVS64" s="47"/>
      <c r="AVT64" s="47"/>
      <c r="AVU64" s="47"/>
      <c r="AVV64" s="47"/>
      <c r="AVW64" s="47"/>
      <c r="AVX64" s="47"/>
      <c r="AVY64" s="47"/>
      <c r="AVZ64" s="47"/>
      <c r="AWA64" s="47"/>
      <c r="AWB64" s="47"/>
      <c r="AWC64" s="47"/>
      <c r="AWD64" s="47"/>
      <c r="AWE64" s="47"/>
      <c r="AWF64" s="47"/>
      <c r="AWG64" s="47"/>
      <c r="AWH64" s="47"/>
      <c r="AWI64" s="47"/>
      <c r="AWJ64" s="47"/>
      <c r="AWK64" s="47"/>
      <c r="AWL64" s="47"/>
      <c r="AWM64" s="47"/>
      <c r="AWN64" s="47"/>
      <c r="AWO64" s="47"/>
      <c r="AWP64" s="47"/>
      <c r="AWQ64" s="47"/>
      <c r="AWR64" s="47"/>
      <c r="AWS64" s="47"/>
      <c r="AWT64" s="47"/>
      <c r="AWU64" s="47"/>
      <c r="AWV64" s="47"/>
      <c r="AWW64" s="47"/>
      <c r="AWX64" s="47"/>
      <c r="AWY64" s="47"/>
      <c r="AWZ64" s="47"/>
      <c r="AXA64" s="47"/>
      <c r="AXB64" s="47"/>
      <c r="AXC64" s="47"/>
      <c r="AXD64" s="47"/>
      <c r="AXE64" s="47"/>
      <c r="AXF64" s="47"/>
      <c r="AXG64" s="47"/>
      <c r="AXH64" s="47"/>
      <c r="AXI64" s="47"/>
      <c r="AXJ64" s="47"/>
      <c r="AXK64" s="47"/>
      <c r="AXL64" s="47"/>
      <c r="AXM64" s="47"/>
      <c r="AXN64" s="47"/>
      <c r="AXO64" s="47"/>
      <c r="AXP64" s="47"/>
      <c r="AXQ64" s="47"/>
      <c r="AXR64" s="47"/>
      <c r="AXS64" s="47"/>
      <c r="AXT64" s="47"/>
      <c r="AXU64" s="47"/>
      <c r="AXV64" s="47"/>
      <c r="AXW64" s="47"/>
      <c r="AXX64" s="47"/>
      <c r="AXY64" s="47"/>
      <c r="AXZ64" s="47"/>
      <c r="AYA64" s="47"/>
      <c r="AYB64" s="47"/>
      <c r="AYC64" s="47"/>
      <c r="AYD64" s="47"/>
      <c r="AYE64" s="47"/>
      <c r="AYF64" s="47"/>
      <c r="AYG64" s="47"/>
      <c r="AYH64" s="47"/>
      <c r="AYI64" s="47"/>
      <c r="AYJ64" s="47"/>
      <c r="AYK64" s="47"/>
      <c r="AYL64" s="47"/>
      <c r="AYM64" s="47"/>
      <c r="AYN64" s="47"/>
      <c r="AYO64" s="47"/>
      <c r="AYP64" s="47"/>
      <c r="AYQ64" s="47"/>
      <c r="AYR64" s="47"/>
      <c r="AYS64" s="47"/>
      <c r="AYT64" s="47"/>
      <c r="AYU64" s="47"/>
      <c r="AYV64" s="47"/>
      <c r="AYW64" s="47"/>
      <c r="AYX64" s="47"/>
      <c r="AYY64" s="47"/>
      <c r="AYZ64" s="47"/>
      <c r="AZA64" s="47"/>
      <c r="AZB64" s="47"/>
      <c r="AZC64" s="47"/>
      <c r="AZD64" s="47"/>
      <c r="AZE64" s="47"/>
      <c r="AZF64" s="47"/>
      <c r="AZG64" s="47"/>
      <c r="AZH64" s="47"/>
      <c r="AZI64" s="47"/>
      <c r="AZJ64" s="47"/>
      <c r="AZK64" s="47"/>
      <c r="AZL64" s="47"/>
      <c r="AZM64" s="47"/>
      <c r="AZN64" s="47"/>
      <c r="AZO64" s="47"/>
      <c r="AZP64" s="47"/>
      <c r="AZQ64" s="47"/>
      <c r="AZR64" s="47"/>
      <c r="AZS64" s="47"/>
      <c r="AZT64" s="47"/>
      <c r="AZU64" s="47"/>
      <c r="AZV64" s="47"/>
      <c r="AZW64" s="47"/>
      <c r="AZX64" s="47"/>
      <c r="AZY64" s="47"/>
      <c r="AZZ64" s="47"/>
      <c r="BAA64" s="47"/>
      <c r="BAB64" s="47"/>
      <c r="BAC64" s="47"/>
      <c r="BAD64" s="47"/>
      <c r="BAE64" s="47"/>
      <c r="BAF64" s="47"/>
      <c r="BAG64" s="47"/>
      <c r="BAH64" s="47"/>
      <c r="BAI64" s="47"/>
      <c r="BAJ64" s="47"/>
      <c r="BAK64" s="47"/>
      <c r="BAL64" s="47"/>
      <c r="BAM64" s="47"/>
      <c r="BAN64" s="47"/>
      <c r="BAO64" s="47"/>
      <c r="BAP64" s="47"/>
      <c r="BAQ64" s="47"/>
      <c r="BAR64" s="47"/>
      <c r="BAS64" s="47"/>
      <c r="BAT64" s="47"/>
      <c r="BAU64" s="47"/>
      <c r="BAV64" s="47"/>
      <c r="BAW64" s="47"/>
      <c r="BAX64" s="47"/>
      <c r="BAY64" s="47"/>
      <c r="BAZ64" s="47"/>
      <c r="BBA64" s="47"/>
      <c r="BBB64" s="47"/>
      <c r="BBC64" s="47"/>
      <c r="BBD64" s="47"/>
      <c r="BBE64" s="47"/>
      <c r="BBF64" s="47"/>
      <c r="BBG64" s="47"/>
      <c r="BBH64" s="47"/>
      <c r="BBI64" s="47"/>
      <c r="BBJ64" s="47"/>
      <c r="BBK64" s="47"/>
      <c r="BBL64" s="47"/>
      <c r="BBM64" s="47"/>
      <c r="BBN64" s="47"/>
      <c r="BBO64" s="47"/>
      <c r="BBP64" s="47"/>
      <c r="BBQ64" s="47"/>
      <c r="BBR64" s="47"/>
      <c r="BBS64" s="47"/>
      <c r="BBT64" s="47"/>
      <c r="BBU64" s="47"/>
      <c r="BBV64" s="47"/>
      <c r="BBW64" s="47"/>
      <c r="BBX64" s="47"/>
      <c r="BBY64" s="47"/>
      <c r="BBZ64" s="47"/>
      <c r="BCA64" s="47"/>
      <c r="BCB64" s="47"/>
      <c r="BCC64" s="47"/>
      <c r="BCD64" s="47"/>
      <c r="BCE64" s="47"/>
      <c r="BCF64" s="47"/>
      <c r="BCG64" s="47"/>
      <c r="BCH64" s="47"/>
      <c r="BCI64" s="47"/>
      <c r="BCJ64" s="47"/>
      <c r="BCK64" s="47"/>
      <c r="BCL64" s="47"/>
      <c r="BCM64" s="47"/>
      <c r="BCN64" s="47"/>
      <c r="BCO64" s="47"/>
      <c r="BCP64" s="47"/>
      <c r="BCQ64" s="47"/>
      <c r="BCR64" s="47"/>
      <c r="BCS64" s="47"/>
      <c r="BCT64" s="47"/>
      <c r="BCU64" s="47"/>
      <c r="BCV64" s="47"/>
      <c r="BCW64" s="47"/>
      <c r="BCX64" s="47"/>
      <c r="BCY64" s="47"/>
      <c r="BCZ64" s="47"/>
      <c r="BDA64" s="47"/>
      <c r="BDB64" s="47"/>
      <c r="BDC64" s="47"/>
      <c r="BDD64" s="47"/>
      <c r="BDE64" s="47"/>
      <c r="BDF64" s="47"/>
      <c r="BDG64" s="47"/>
      <c r="BDH64" s="47"/>
      <c r="BDI64" s="47"/>
      <c r="BDJ64" s="47"/>
      <c r="BDK64" s="47"/>
      <c r="BDL64" s="47"/>
      <c r="BDM64" s="47"/>
      <c r="BDN64" s="47"/>
      <c r="BDO64" s="47"/>
      <c r="BDP64" s="47"/>
      <c r="BDQ64" s="47"/>
      <c r="BDR64" s="47"/>
      <c r="BDS64" s="47"/>
      <c r="BDT64" s="47"/>
      <c r="BDU64" s="47"/>
      <c r="BDV64" s="47"/>
      <c r="BDW64" s="47"/>
      <c r="BDX64" s="47"/>
      <c r="BDY64" s="47"/>
      <c r="BDZ64" s="47"/>
      <c r="BEA64" s="47"/>
      <c r="BEB64" s="47"/>
      <c r="BEC64" s="47"/>
      <c r="BED64" s="47"/>
      <c r="BEE64" s="47"/>
      <c r="BEF64" s="47"/>
      <c r="BEG64" s="47"/>
      <c r="BEH64" s="47"/>
      <c r="BEI64" s="47"/>
      <c r="BEJ64" s="47"/>
      <c r="BEK64" s="47"/>
      <c r="BEL64" s="47"/>
      <c r="BEM64" s="47"/>
      <c r="BEN64" s="47"/>
      <c r="BEO64" s="47"/>
      <c r="BEP64" s="47"/>
      <c r="BEQ64" s="47"/>
      <c r="BER64" s="47"/>
      <c r="BES64" s="47"/>
      <c r="BET64" s="47"/>
      <c r="BEU64" s="47"/>
      <c r="BEV64" s="47"/>
      <c r="BEW64" s="47"/>
      <c r="BEX64" s="47"/>
      <c r="BEY64" s="47"/>
      <c r="BEZ64" s="47"/>
      <c r="BFA64" s="47"/>
      <c r="BFB64" s="47"/>
      <c r="BFC64" s="47"/>
      <c r="BFD64" s="47"/>
      <c r="BFE64" s="47"/>
      <c r="BFF64" s="47"/>
      <c r="BFG64" s="47"/>
      <c r="BFH64" s="47"/>
      <c r="BFI64" s="47"/>
      <c r="BFJ64" s="47"/>
      <c r="BFK64" s="47"/>
      <c r="BFL64" s="47"/>
      <c r="BFM64" s="47"/>
      <c r="BFN64" s="47"/>
      <c r="BFO64" s="47"/>
      <c r="BFP64" s="47"/>
      <c r="BFQ64" s="47"/>
      <c r="BFR64" s="47"/>
      <c r="BFS64" s="47"/>
      <c r="BFT64" s="47"/>
      <c r="BFU64" s="47"/>
      <c r="BFV64" s="47"/>
      <c r="BFW64" s="47"/>
      <c r="BFX64" s="47"/>
      <c r="BFY64" s="47"/>
      <c r="BFZ64" s="47"/>
      <c r="BGA64" s="47"/>
      <c r="BGB64" s="47"/>
      <c r="BGC64" s="47"/>
      <c r="BGD64" s="47"/>
      <c r="BGE64" s="47"/>
      <c r="BGF64" s="47"/>
      <c r="BGG64" s="47"/>
      <c r="BGH64" s="47"/>
      <c r="BGI64" s="47"/>
      <c r="BGJ64" s="47"/>
      <c r="BGK64" s="47"/>
      <c r="BGL64" s="47"/>
      <c r="BGM64" s="47"/>
      <c r="BGN64" s="47"/>
      <c r="BGO64" s="47"/>
      <c r="BGP64" s="47"/>
      <c r="BGQ64" s="47"/>
      <c r="BGR64" s="47"/>
      <c r="BGS64" s="47"/>
      <c r="BGT64" s="47"/>
      <c r="BGU64" s="47"/>
      <c r="BGV64" s="47"/>
      <c r="BGW64" s="47"/>
      <c r="BGX64" s="47"/>
      <c r="BGY64" s="47"/>
      <c r="BGZ64" s="47"/>
      <c r="BHA64" s="47"/>
      <c r="BHB64" s="47"/>
      <c r="BHC64" s="47"/>
      <c r="BHD64" s="47"/>
      <c r="BHE64" s="47"/>
      <c r="BHF64" s="47"/>
      <c r="BHG64" s="47"/>
      <c r="BHH64" s="47"/>
      <c r="BHI64" s="47"/>
      <c r="BHJ64" s="47"/>
      <c r="BHK64" s="47"/>
      <c r="BHL64" s="47"/>
      <c r="BHM64" s="47"/>
      <c r="BHN64" s="47"/>
      <c r="BHO64" s="47"/>
      <c r="BHP64" s="47"/>
      <c r="BHQ64" s="47"/>
      <c r="BHR64" s="47"/>
      <c r="BHS64" s="47"/>
      <c r="BHT64" s="47"/>
      <c r="BHU64" s="47"/>
      <c r="BHV64" s="47"/>
      <c r="BHW64" s="47"/>
      <c r="BHX64" s="47"/>
      <c r="BHY64" s="47"/>
      <c r="BHZ64" s="47"/>
      <c r="BIA64" s="47"/>
      <c r="BIB64" s="47"/>
      <c r="BIC64" s="47"/>
      <c r="BID64" s="47"/>
      <c r="BIE64" s="47"/>
      <c r="BIF64" s="47"/>
      <c r="BIG64" s="47"/>
      <c r="BIH64" s="47"/>
      <c r="BII64" s="47"/>
      <c r="BIJ64" s="47"/>
      <c r="BIK64" s="47"/>
      <c r="BIL64" s="47"/>
      <c r="BIM64" s="47"/>
      <c r="BIN64" s="47"/>
      <c r="BIO64" s="47"/>
      <c r="BIP64" s="47"/>
      <c r="BIQ64" s="47"/>
      <c r="BIR64" s="47"/>
      <c r="BIS64" s="47"/>
      <c r="BIT64" s="47"/>
      <c r="BIU64" s="47"/>
      <c r="BIV64" s="47"/>
      <c r="BIW64" s="47"/>
      <c r="BIX64" s="47"/>
      <c r="BIY64" s="47"/>
      <c r="BIZ64" s="47"/>
      <c r="BJA64" s="47"/>
      <c r="BJB64" s="47"/>
      <c r="BJC64" s="47"/>
      <c r="BJD64" s="47"/>
      <c r="BJE64" s="47"/>
      <c r="BJF64" s="47"/>
      <c r="BJG64" s="47"/>
      <c r="BJH64" s="47"/>
      <c r="BJI64" s="47"/>
      <c r="BJJ64" s="47"/>
      <c r="BJK64" s="47"/>
      <c r="BJL64" s="47"/>
      <c r="BJM64" s="47"/>
      <c r="BJN64" s="47"/>
      <c r="BJO64" s="47"/>
      <c r="BJP64" s="47"/>
      <c r="BJQ64" s="47"/>
      <c r="BJR64" s="47"/>
      <c r="BJS64" s="47"/>
      <c r="BJT64" s="47"/>
      <c r="BJU64" s="47"/>
      <c r="BJV64" s="47"/>
      <c r="BJW64" s="47"/>
      <c r="BJX64" s="47"/>
      <c r="BJY64" s="47"/>
      <c r="BJZ64" s="47"/>
      <c r="BKA64" s="47"/>
      <c r="BKB64" s="47"/>
      <c r="BKC64" s="47"/>
      <c r="BKD64" s="47"/>
      <c r="BKE64" s="47"/>
      <c r="BKF64" s="47"/>
      <c r="BKG64" s="47"/>
      <c r="BKH64" s="47"/>
      <c r="BKI64" s="47"/>
      <c r="BKJ64" s="47"/>
      <c r="BKK64" s="47"/>
      <c r="BKL64" s="47"/>
      <c r="BKM64" s="47"/>
      <c r="BKN64" s="47"/>
      <c r="BKO64" s="47"/>
      <c r="BKP64" s="47"/>
      <c r="BKQ64" s="47"/>
      <c r="BKR64" s="47"/>
      <c r="BKS64" s="47"/>
      <c r="BKT64" s="47"/>
      <c r="BKU64" s="47"/>
      <c r="BKV64" s="47"/>
      <c r="BKW64" s="47"/>
      <c r="BKX64" s="47"/>
      <c r="BKY64" s="47"/>
      <c r="BKZ64" s="47"/>
      <c r="BLA64" s="47"/>
      <c r="BLB64" s="47"/>
      <c r="BLC64" s="47"/>
      <c r="BLD64" s="47"/>
      <c r="BLE64" s="47"/>
      <c r="BLF64" s="47"/>
      <c r="BLG64" s="47"/>
      <c r="BLH64" s="47"/>
      <c r="BLI64" s="47"/>
      <c r="BLJ64" s="47"/>
      <c r="BLK64" s="47"/>
      <c r="BLL64" s="47"/>
      <c r="BLM64" s="47"/>
      <c r="BLN64" s="47"/>
      <c r="BLO64" s="47"/>
      <c r="BLP64" s="47"/>
      <c r="BLQ64" s="47"/>
      <c r="BLR64" s="47"/>
      <c r="BLS64" s="47"/>
      <c r="BLT64" s="47"/>
      <c r="BLU64" s="47"/>
      <c r="BLV64" s="47"/>
      <c r="BLW64" s="47"/>
      <c r="BLX64" s="47"/>
      <c r="BLY64" s="47"/>
      <c r="BLZ64" s="47"/>
      <c r="BMA64" s="47"/>
      <c r="BMB64" s="47"/>
      <c r="BMC64" s="47"/>
      <c r="BMD64" s="47"/>
      <c r="BME64" s="47"/>
      <c r="BMF64" s="47"/>
      <c r="BMG64" s="47"/>
      <c r="BMH64" s="47"/>
      <c r="BMI64" s="47"/>
      <c r="BMJ64" s="47"/>
      <c r="BMK64" s="47"/>
      <c r="BML64" s="47"/>
      <c r="BMM64" s="47"/>
      <c r="BMN64" s="47"/>
      <c r="BMO64" s="47"/>
      <c r="BMP64" s="47"/>
      <c r="BMQ64" s="47"/>
      <c r="BMR64" s="47"/>
      <c r="BMS64" s="47"/>
      <c r="BMT64" s="47"/>
      <c r="BMU64" s="47"/>
      <c r="BMV64" s="47"/>
      <c r="BMW64" s="47"/>
      <c r="BMX64" s="47"/>
      <c r="BMY64" s="47"/>
      <c r="BMZ64" s="47"/>
      <c r="BNA64" s="47"/>
      <c r="BNB64" s="47"/>
      <c r="BNC64" s="47"/>
      <c r="BND64" s="47"/>
      <c r="BNE64" s="47"/>
      <c r="BNF64" s="47"/>
      <c r="BNG64" s="47"/>
      <c r="BNH64" s="47"/>
      <c r="BNI64" s="47"/>
      <c r="BNJ64" s="47"/>
      <c r="BNK64" s="47"/>
      <c r="BNL64" s="47"/>
      <c r="BNM64" s="47"/>
      <c r="BNN64" s="47"/>
      <c r="BNO64" s="47"/>
      <c r="BNP64" s="47"/>
      <c r="BNQ64" s="47"/>
      <c r="BNR64" s="47"/>
      <c r="BNS64" s="47"/>
      <c r="BNT64" s="47"/>
      <c r="BNU64" s="47"/>
      <c r="BNV64" s="47"/>
      <c r="BNW64" s="47"/>
      <c r="BNX64" s="47"/>
      <c r="BNY64" s="47"/>
      <c r="BNZ64" s="47"/>
      <c r="BOA64" s="47"/>
      <c r="BOB64" s="47"/>
      <c r="BOC64" s="47"/>
      <c r="BOD64" s="47"/>
      <c r="BOE64" s="47"/>
      <c r="BOF64" s="47"/>
      <c r="BOG64" s="47"/>
      <c r="BOH64" s="47"/>
      <c r="BOI64" s="47"/>
      <c r="BOJ64" s="47"/>
      <c r="BOK64" s="47"/>
      <c r="BOL64" s="47"/>
      <c r="BOM64" s="47"/>
      <c r="BON64" s="47"/>
      <c r="BOO64" s="47"/>
      <c r="BOP64" s="47"/>
      <c r="BOQ64" s="47"/>
      <c r="BOR64" s="47"/>
      <c r="BOS64" s="47"/>
      <c r="BOT64" s="47"/>
      <c r="BOU64" s="47"/>
      <c r="BOV64" s="47"/>
      <c r="BOW64" s="47"/>
      <c r="BOX64" s="47"/>
      <c r="BOY64" s="47"/>
      <c r="BOZ64" s="47"/>
      <c r="BPA64" s="47"/>
      <c r="BPB64" s="47"/>
      <c r="BPC64" s="47"/>
      <c r="BPD64" s="47"/>
      <c r="BPE64" s="47"/>
      <c r="BPF64" s="47"/>
      <c r="BPG64" s="47"/>
      <c r="BPH64" s="47"/>
      <c r="BPI64" s="47"/>
      <c r="BPJ64" s="47"/>
      <c r="BPK64" s="47"/>
      <c r="BPL64" s="47"/>
      <c r="BPM64" s="47"/>
      <c r="BPN64" s="47"/>
      <c r="BPO64" s="47"/>
      <c r="BPP64" s="47"/>
      <c r="BPQ64" s="47"/>
      <c r="BPR64" s="47"/>
      <c r="BPS64" s="47"/>
      <c r="BPT64" s="47"/>
      <c r="BPU64" s="47"/>
      <c r="BPV64" s="47"/>
      <c r="BPW64" s="47"/>
      <c r="BPX64" s="47"/>
      <c r="BPY64" s="47"/>
      <c r="BPZ64" s="47"/>
      <c r="BQA64" s="47"/>
      <c r="BQB64" s="47"/>
      <c r="BQC64" s="47"/>
      <c r="BQD64" s="47"/>
      <c r="BQE64" s="47"/>
      <c r="BQF64" s="47"/>
      <c r="BQG64" s="47"/>
      <c r="BQH64" s="47"/>
      <c r="BQI64" s="47"/>
      <c r="BQJ64" s="47"/>
      <c r="BQK64" s="47"/>
      <c r="BQL64" s="47"/>
      <c r="BQM64" s="47"/>
      <c r="BQN64" s="47"/>
      <c r="BQO64" s="47"/>
      <c r="BQP64" s="47"/>
      <c r="BQQ64" s="47"/>
      <c r="BQR64" s="47"/>
      <c r="BQS64" s="47"/>
      <c r="BQT64" s="47"/>
      <c r="BQU64" s="47"/>
      <c r="BQV64" s="47"/>
      <c r="BQW64" s="47"/>
      <c r="BQX64" s="47"/>
      <c r="BQY64" s="47"/>
      <c r="BQZ64" s="47"/>
      <c r="BRA64" s="47"/>
      <c r="BRB64" s="47"/>
      <c r="BRC64" s="47"/>
      <c r="BRD64" s="47"/>
      <c r="BRE64" s="47"/>
      <c r="BRF64" s="47"/>
      <c r="BRG64" s="47"/>
      <c r="BRH64" s="47"/>
      <c r="BRI64" s="47"/>
      <c r="BRJ64" s="47"/>
      <c r="BRK64" s="47"/>
      <c r="BRL64" s="47"/>
      <c r="BRM64" s="47"/>
      <c r="BRN64" s="47"/>
      <c r="BRO64" s="47"/>
      <c r="BRP64" s="47"/>
      <c r="BRQ64" s="47"/>
      <c r="BRR64" s="47"/>
      <c r="BRS64" s="47"/>
      <c r="BRT64" s="47"/>
      <c r="BRU64" s="47"/>
      <c r="BRV64" s="47"/>
      <c r="BRW64" s="47"/>
      <c r="BRX64" s="47"/>
      <c r="BRY64" s="47"/>
      <c r="BRZ64" s="47"/>
      <c r="BSA64" s="47"/>
      <c r="BSB64" s="47"/>
      <c r="BSC64" s="47"/>
      <c r="BSD64" s="47"/>
      <c r="BSE64" s="47"/>
      <c r="BSF64" s="47"/>
      <c r="BSG64" s="47"/>
      <c r="BSH64" s="47"/>
      <c r="BSI64" s="47"/>
      <c r="BSJ64" s="47"/>
      <c r="BSK64" s="47"/>
      <c r="BSL64" s="47"/>
      <c r="BSM64" s="47"/>
      <c r="BSN64" s="47"/>
      <c r="BSO64" s="47"/>
      <c r="BSP64" s="47"/>
      <c r="BSQ64" s="47"/>
      <c r="BSR64" s="47"/>
      <c r="BSS64" s="47"/>
      <c r="BST64" s="47"/>
      <c r="BSU64" s="47"/>
      <c r="BSV64" s="47"/>
      <c r="BSW64" s="47"/>
      <c r="BSX64" s="47"/>
      <c r="BSY64" s="47"/>
      <c r="BSZ64" s="47"/>
      <c r="BTA64" s="47"/>
      <c r="BTB64" s="47"/>
      <c r="BTC64" s="47"/>
      <c r="BTD64" s="47"/>
      <c r="BTE64" s="47"/>
      <c r="BTF64" s="47"/>
      <c r="BTG64" s="47"/>
      <c r="BTH64" s="47"/>
      <c r="BTI64" s="47"/>
      <c r="BTJ64" s="47"/>
      <c r="BTK64" s="47"/>
      <c r="BTL64" s="47"/>
      <c r="BTM64" s="47"/>
      <c r="BTN64" s="47"/>
      <c r="BTO64" s="47"/>
      <c r="BTP64" s="47"/>
      <c r="BTQ64" s="47"/>
      <c r="BTR64" s="47"/>
      <c r="BTS64" s="47"/>
      <c r="BTT64" s="47"/>
      <c r="BTU64" s="47"/>
      <c r="BTV64" s="47"/>
      <c r="BTW64" s="47"/>
      <c r="BTX64" s="47"/>
      <c r="BTY64" s="47"/>
      <c r="BTZ64" s="47"/>
      <c r="BUA64" s="47"/>
      <c r="BUB64" s="47"/>
      <c r="BUC64" s="47"/>
      <c r="BUD64" s="47"/>
      <c r="BUE64" s="47"/>
      <c r="BUF64" s="47"/>
      <c r="BUG64" s="47"/>
      <c r="BUH64" s="47"/>
      <c r="BUI64" s="47"/>
      <c r="BUJ64" s="47"/>
      <c r="BUK64" s="47"/>
      <c r="BUL64" s="47"/>
      <c r="BUM64" s="47"/>
      <c r="BUN64" s="47"/>
      <c r="BUO64" s="47"/>
      <c r="BUP64" s="47"/>
      <c r="BUQ64" s="47"/>
      <c r="BUR64" s="47"/>
      <c r="BUS64" s="47"/>
      <c r="BUT64" s="47"/>
      <c r="BUU64" s="47"/>
      <c r="BUV64" s="47"/>
      <c r="BUW64" s="47"/>
      <c r="BUX64" s="47"/>
      <c r="BUY64" s="47"/>
      <c r="BUZ64" s="47"/>
      <c r="BVA64" s="47"/>
      <c r="BVB64" s="47"/>
      <c r="BVC64" s="47"/>
      <c r="BVD64" s="47"/>
      <c r="BVE64" s="47"/>
      <c r="BVF64" s="47"/>
      <c r="BVG64" s="47"/>
      <c r="BVH64" s="47"/>
      <c r="BVI64" s="47"/>
      <c r="BVJ64" s="47"/>
      <c r="BVK64" s="47"/>
      <c r="BVL64" s="47"/>
      <c r="BVM64" s="47"/>
      <c r="BVN64" s="47"/>
      <c r="BVO64" s="47"/>
      <c r="BVP64" s="47"/>
      <c r="BVQ64" s="47"/>
      <c r="BVR64" s="47"/>
      <c r="BVS64" s="47"/>
      <c r="BVT64" s="47"/>
      <c r="BVU64" s="47"/>
      <c r="BVV64" s="47"/>
      <c r="BVW64" s="47"/>
      <c r="BVX64" s="47"/>
      <c r="BVY64" s="47"/>
      <c r="BVZ64" s="47"/>
      <c r="BWA64" s="47"/>
      <c r="BWB64" s="47"/>
      <c r="BWC64" s="47"/>
      <c r="BWD64" s="47"/>
      <c r="BWE64" s="47"/>
      <c r="BWF64" s="47"/>
      <c r="BWG64" s="47"/>
      <c r="BWH64" s="47"/>
      <c r="BWI64" s="47"/>
      <c r="BWJ64" s="47"/>
      <c r="BWK64" s="47"/>
      <c r="BWL64" s="47"/>
      <c r="BWM64" s="47"/>
      <c r="BWN64" s="47"/>
      <c r="BWO64" s="47"/>
      <c r="BWP64" s="47"/>
      <c r="BWQ64" s="47"/>
      <c r="BWR64" s="47"/>
      <c r="BWS64" s="47"/>
      <c r="BWT64" s="47"/>
      <c r="BWU64" s="47"/>
      <c r="BWV64" s="47"/>
      <c r="BWW64" s="47"/>
      <c r="BWX64" s="47"/>
      <c r="BWY64" s="47"/>
      <c r="BWZ64" s="47"/>
      <c r="BXA64" s="47"/>
      <c r="BXB64" s="47"/>
      <c r="BXC64" s="47"/>
      <c r="BXD64" s="47"/>
      <c r="BXE64" s="47"/>
      <c r="BXF64" s="47"/>
      <c r="BXG64" s="47"/>
      <c r="BXH64" s="47"/>
      <c r="BXI64" s="47"/>
      <c r="BXJ64" s="47"/>
      <c r="BXK64" s="47"/>
      <c r="BXL64" s="47"/>
      <c r="BXM64" s="47"/>
      <c r="BXN64" s="47"/>
      <c r="BXO64" s="47"/>
      <c r="BXP64" s="47"/>
      <c r="BXQ64" s="47"/>
      <c r="BXR64" s="47"/>
      <c r="BXS64" s="47"/>
      <c r="BXT64" s="47"/>
      <c r="BXU64" s="47"/>
      <c r="BXV64" s="47"/>
      <c r="BXW64" s="47"/>
      <c r="BXX64" s="47"/>
      <c r="BXY64" s="47"/>
      <c r="BXZ64" s="47"/>
      <c r="BYA64" s="47"/>
      <c r="BYB64" s="47"/>
      <c r="BYC64" s="47"/>
      <c r="BYD64" s="47"/>
      <c r="BYE64" s="47"/>
      <c r="BYF64" s="47"/>
      <c r="BYG64" s="47"/>
      <c r="BYH64" s="47"/>
      <c r="BYI64" s="47"/>
      <c r="BYJ64" s="47"/>
      <c r="BYK64" s="47"/>
      <c r="BYL64" s="47"/>
      <c r="BYM64" s="47"/>
      <c r="BYN64" s="47"/>
      <c r="BYO64" s="47"/>
      <c r="BYP64" s="47"/>
      <c r="BYQ64" s="47"/>
      <c r="BYR64" s="47"/>
      <c r="BYS64" s="47"/>
      <c r="BYT64" s="47"/>
      <c r="BYU64" s="47"/>
      <c r="BYV64" s="47"/>
      <c r="BYW64" s="47"/>
      <c r="BYX64" s="47"/>
      <c r="BYY64" s="47"/>
      <c r="BYZ64" s="47"/>
      <c r="BZA64" s="47"/>
      <c r="BZB64" s="47"/>
      <c r="BZC64" s="47"/>
      <c r="BZD64" s="47"/>
      <c r="BZE64" s="47"/>
      <c r="BZF64" s="47"/>
      <c r="BZG64" s="47"/>
      <c r="BZH64" s="47"/>
      <c r="BZI64" s="47"/>
      <c r="BZJ64" s="47"/>
      <c r="BZK64" s="47"/>
      <c r="BZL64" s="47"/>
      <c r="BZM64" s="47"/>
      <c r="BZN64" s="47"/>
      <c r="BZO64" s="47"/>
      <c r="BZP64" s="47"/>
      <c r="BZQ64" s="47"/>
      <c r="BZR64" s="47"/>
      <c r="BZS64" s="47"/>
      <c r="BZT64" s="47"/>
      <c r="BZU64" s="47"/>
      <c r="BZV64" s="47"/>
      <c r="BZW64" s="47"/>
      <c r="BZX64" s="47"/>
      <c r="BZY64" s="47"/>
      <c r="BZZ64" s="47"/>
      <c r="CAA64" s="47"/>
      <c r="CAB64" s="47"/>
      <c r="CAC64" s="47"/>
      <c r="CAD64" s="47"/>
      <c r="CAE64" s="47"/>
      <c r="CAF64" s="47"/>
      <c r="CAG64" s="47"/>
      <c r="CAH64" s="47"/>
      <c r="CAI64" s="47"/>
      <c r="CAJ64" s="47"/>
      <c r="CAK64" s="47"/>
      <c r="CAL64" s="47"/>
      <c r="CAM64" s="47"/>
      <c r="CAN64" s="47"/>
      <c r="CAO64" s="47"/>
      <c r="CAP64" s="47"/>
      <c r="CAQ64" s="47"/>
      <c r="CAR64" s="47"/>
      <c r="CAS64" s="47"/>
      <c r="CAT64" s="47"/>
      <c r="CAU64" s="47"/>
      <c r="CAV64" s="47"/>
      <c r="CAW64" s="47"/>
      <c r="CAX64" s="47"/>
      <c r="CAY64" s="47"/>
      <c r="CAZ64" s="47"/>
      <c r="CBA64" s="47"/>
      <c r="CBB64" s="47"/>
      <c r="CBC64" s="47"/>
      <c r="CBD64" s="47"/>
      <c r="CBE64" s="47"/>
      <c r="CBF64" s="47"/>
      <c r="CBG64" s="47"/>
      <c r="CBH64" s="47"/>
      <c r="CBI64" s="47"/>
      <c r="CBJ64" s="47"/>
      <c r="CBK64" s="47"/>
      <c r="CBL64" s="47"/>
      <c r="CBM64" s="47"/>
      <c r="CBN64" s="47"/>
      <c r="CBO64" s="47"/>
      <c r="CBP64" s="47"/>
      <c r="CBQ64" s="47"/>
      <c r="CBR64" s="47"/>
      <c r="CBS64" s="47"/>
      <c r="CBT64" s="47"/>
      <c r="CBU64" s="47"/>
      <c r="CBV64" s="47"/>
      <c r="CBW64" s="47"/>
      <c r="CBX64" s="47"/>
      <c r="CBY64" s="47"/>
      <c r="CBZ64" s="47"/>
      <c r="CCA64" s="47"/>
      <c r="CCB64" s="47"/>
      <c r="CCC64" s="47"/>
      <c r="CCD64" s="47"/>
      <c r="CCE64" s="47"/>
      <c r="CCF64" s="47"/>
      <c r="CCG64" s="47"/>
      <c r="CCH64" s="47"/>
      <c r="CCI64" s="47"/>
      <c r="CCJ64" s="47"/>
      <c r="CCK64" s="47"/>
      <c r="CCL64" s="47"/>
      <c r="CCM64" s="47"/>
      <c r="CCN64" s="47"/>
      <c r="CCO64" s="47"/>
      <c r="CCP64" s="47"/>
      <c r="CCQ64" s="47"/>
      <c r="CCR64" s="47"/>
      <c r="CCS64" s="47"/>
      <c r="CCT64" s="47"/>
      <c r="CCU64" s="47"/>
      <c r="CCV64" s="47"/>
      <c r="CCW64" s="47"/>
      <c r="CCX64" s="47"/>
      <c r="CCY64" s="47"/>
      <c r="CCZ64" s="47"/>
      <c r="CDA64" s="47"/>
      <c r="CDB64" s="47"/>
      <c r="CDC64" s="47"/>
      <c r="CDD64" s="47"/>
      <c r="CDE64" s="47"/>
      <c r="CDF64" s="47"/>
      <c r="CDG64" s="47"/>
      <c r="CDH64" s="47"/>
      <c r="CDI64" s="47"/>
      <c r="CDJ64" s="47"/>
      <c r="CDK64" s="47"/>
      <c r="CDL64" s="47"/>
      <c r="CDM64" s="47"/>
      <c r="CDN64" s="47"/>
      <c r="CDO64" s="47"/>
      <c r="CDP64" s="47"/>
      <c r="CDQ64" s="47"/>
      <c r="CDR64" s="47"/>
      <c r="CDS64" s="47"/>
      <c r="CDT64" s="47"/>
      <c r="CDU64" s="47"/>
      <c r="CDV64" s="47"/>
      <c r="CDW64" s="47"/>
      <c r="CDX64" s="47"/>
      <c r="CDY64" s="47"/>
      <c r="CDZ64" s="47"/>
      <c r="CEA64" s="47"/>
      <c r="CEB64" s="47"/>
      <c r="CEC64" s="47"/>
      <c r="CED64" s="47"/>
      <c r="CEE64" s="47"/>
      <c r="CEF64" s="47"/>
      <c r="CEG64" s="47"/>
      <c r="CEH64" s="47"/>
      <c r="CEI64" s="47"/>
      <c r="CEJ64" s="47"/>
      <c r="CEK64" s="47"/>
      <c r="CEL64" s="47"/>
      <c r="CEM64" s="47"/>
      <c r="CEN64" s="47"/>
      <c r="CEO64" s="47"/>
      <c r="CEP64" s="47"/>
      <c r="CEQ64" s="47"/>
      <c r="CER64" s="47"/>
      <c r="CES64" s="47"/>
      <c r="CET64" s="47"/>
      <c r="CEU64" s="47"/>
      <c r="CEV64" s="47"/>
      <c r="CEW64" s="47"/>
      <c r="CEX64" s="47"/>
      <c r="CEY64" s="47"/>
      <c r="CEZ64" s="47"/>
      <c r="CFA64" s="47"/>
      <c r="CFB64" s="47"/>
      <c r="CFC64" s="47"/>
      <c r="CFD64" s="47"/>
      <c r="CFE64" s="47"/>
      <c r="CFF64" s="47"/>
      <c r="CFG64" s="47"/>
      <c r="CFH64" s="47"/>
      <c r="CFI64" s="47"/>
      <c r="CFJ64" s="47"/>
      <c r="CFK64" s="47"/>
      <c r="CFL64" s="47"/>
      <c r="CFM64" s="47"/>
      <c r="CFN64" s="47"/>
      <c r="CFO64" s="47"/>
      <c r="CFP64" s="47"/>
      <c r="CFQ64" s="47"/>
      <c r="CFR64" s="47"/>
      <c r="CFS64" s="47"/>
      <c r="CFT64" s="47"/>
      <c r="CFU64" s="47"/>
      <c r="CFV64" s="47"/>
      <c r="CFW64" s="47"/>
      <c r="CFX64" s="47"/>
      <c r="CFY64" s="47"/>
      <c r="CFZ64" s="47"/>
      <c r="CGA64" s="47"/>
      <c r="CGB64" s="47"/>
      <c r="CGC64" s="47"/>
      <c r="CGD64" s="47"/>
      <c r="CGE64" s="47"/>
      <c r="CGF64" s="47"/>
      <c r="CGG64" s="47"/>
      <c r="CGH64" s="47"/>
      <c r="CGI64" s="47"/>
      <c r="CGJ64" s="47"/>
      <c r="CGK64" s="47"/>
      <c r="CGL64" s="47"/>
      <c r="CGM64" s="47"/>
      <c r="CGN64" s="47"/>
      <c r="CGO64" s="47"/>
      <c r="CGP64" s="47"/>
      <c r="CGQ64" s="47"/>
      <c r="CGR64" s="47"/>
      <c r="CGS64" s="47"/>
      <c r="CGT64" s="47"/>
      <c r="CGU64" s="47"/>
      <c r="CGV64" s="47"/>
      <c r="CGW64" s="47"/>
      <c r="CGX64" s="47"/>
      <c r="CGY64" s="47"/>
      <c r="CGZ64" s="47"/>
      <c r="CHA64" s="47"/>
      <c r="CHB64" s="47"/>
      <c r="CHC64" s="47"/>
      <c r="CHD64" s="47"/>
      <c r="CHE64" s="47"/>
      <c r="CHF64" s="47"/>
      <c r="CHG64" s="47"/>
      <c r="CHH64" s="47"/>
      <c r="CHI64" s="47"/>
      <c r="CHJ64" s="47"/>
      <c r="CHK64" s="47"/>
      <c r="CHL64" s="47"/>
      <c r="CHM64" s="47"/>
      <c r="CHN64" s="47"/>
      <c r="CHO64" s="47"/>
      <c r="CHP64" s="47"/>
      <c r="CHQ64" s="47"/>
      <c r="CHR64" s="47"/>
      <c r="CHS64" s="47"/>
      <c r="CHT64" s="47"/>
      <c r="CHU64" s="47"/>
      <c r="CHV64" s="47"/>
      <c r="CHW64" s="47"/>
      <c r="CHX64" s="47"/>
      <c r="CHY64" s="47"/>
      <c r="CHZ64" s="47"/>
      <c r="CIA64" s="47"/>
      <c r="CIB64" s="47"/>
      <c r="CIC64" s="47"/>
      <c r="CID64" s="47"/>
      <c r="CIE64" s="47"/>
      <c r="CIF64" s="47"/>
      <c r="CIG64" s="47"/>
      <c r="CIH64" s="47"/>
      <c r="CII64" s="47"/>
      <c r="CIJ64" s="47"/>
      <c r="CIK64" s="47"/>
      <c r="CIL64" s="47"/>
      <c r="CIM64" s="47"/>
      <c r="CIN64" s="47"/>
      <c r="CIO64" s="47"/>
      <c r="CIP64" s="47"/>
      <c r="CIQ64" s="47"/>
      <c r="CIR64" s="47"/>
      <c r="CIS64" s="47"/>
      <c r="CIT64" s="47"/>
      <c r="CIU64" s="47"/>
      <c r="CIV64" s="47"/>
      <c r="CIW64" s="47"/>
      <c r="CIX64" s="47"/>
      <c r="CIY64" s="47"/>
      <c r="CIZ64" s="47"/>
      <c r="CJA64" s="47"/>
      <c r="CJB64" s="47"/>
      <c r="CJC64" s="47"/>
      <c r="CJD64" s="47"/>
      <c r="CJE64" s="47"/>
      <c r="CJF64" s="47"/>
      <c r="CJG64" s="47"/>
      <c r="CJH64" s="47"/>
      <c r="CJI64" s="47"/>
      <c r="CJJ64" s="47"/>
      <c r="CJK64" s="47"/>
      <c r="CJL64" s="47"/>
      <c r="CJM64" s="47"/>
      <c r="CJN64" s="47"/>
      <c r="CJO64" s="47"/>
      <c r="CJP64" s="47"/>
      <c r="CJQ64" s="47"/>
      <c r="CJR64" s="47"/>
      <c r="CJS64" s="47"/>
      <c r="CJT64" s="47"/>
      <c r="CJU64" s="47"/>
      <c r="CJV64" s="47"/>
      <c r="CJW64" s="47"/>
      <c r="CJX64" s="47"/>
      <c r="CJY64" s="47"/>
      <c r="CJZ64" s="47"/>
      <c r="CKA64" s="47"/>
      <c r="CKB64" s="47"/>
      <c r="CKC64" s="47"/>
      <c r="CKD64" s="47"/>
      <c r="CKE64" s="47"/>
      <c r="CKF64" s="47"/>
      <c r="CKG64" s="47"/>
      <c r="CKH64" s="47"/>
      <c r="CKI64" s="47"/>
      <c r="CKJ64" s="47"/>
      <c r="CKK64" s="47"/>
      <c r="CKL64" s="47"/>
      <c r="CKM64" s="47"/>
      <c r="CKN64" s="47"/>
      <c r="CKO64" s="47"/>
      <c r="CKP64" s="47"/>
      <c r="CKQ64" s="47"/>
      <c r="CKR64" s="47"/>
      <c r="CKS64" s="47"/>
      <c r="CKT64" s="47"/>
      <c r="CKU64" s="47"/>
      <c r="CKV64" s="47"/>
      <c r="CKW64" s="47"/>
      <c r="CKX64" s="47"/>
      <c r="CKY64" s="47"/>
      <c r="CKZ64" s="47"/>
      <c r="CLA64" s="47"/>
      <c r="CLB64" s="47"/>
      <c r="CLC64" s="47"/>
      <c r="CLD64" s="47"/>
      <c r="CLE64" s="47"/>
      <c r="CLF64" s="47"/>
      <c r="CLG64" s="47"/>
      <c r="CLH64" s="47"/>
      <c r="CLI64" s="47"/>
      <c r="CLJ64" s="47"/>
      <c r="CLK64" s="47"/>
      <c r="CLL64" s="47"/>
      <c r="CLM64" s="47"/>
      <c r="CLN64" s="47"/>
      <c r="CLO64" s="47"/>
      <c r="CLP64" s="47"/>
      <c r="CLQ64" s="47"/>
      <c r="CLR64" s="47"/>
      <c r="CLS64" s="47"/>
      <c r="CLT64" s="47"/>
      <c r="CLU64" s="47"/>
      <c r="CLV64" s="47"/>
      <c r="CLW64" s="47"/>
      <c r="CLX64" s="47"/>
      <c r="CLY64" s="47"/>
      <c r="CLZ64" s="47"/>
      <c r="CMA64" s="47"/>
      <c r="CMB64" s="47"/>
      <c r="CMC64" s="47"/>
      <c r="CMD64" s="47"/>
      <c r="CME64" s="47"/>
      <c r="CMF64" s="47"/>
      <c r="CMG64" s="47"/>
      <c r="CMH64" s="47"/>
      <c r="CMI64" s="47"/>
      <c r="CMJ64" s="47"/>
      <c r="CMK64" s="47"/>
      <c r="CML64" s="47"/>
      <c r="CMM64" s="47"/>
      <c r="CMN64" s="47"/>
      <c r="CMO64" s="47"/>
      <c r="CMP64" s="47"/>
      <c r="CMQ64" s="47"/>
      <c r="CMR64" s="47"/>
      <c r="CMS64" s="47"/>
      <c r="CMT64" s="47"/>
      <c r="CMU64" s="47"/>
      <c r="CMV64" s="47"/>
      <c r="CMW64" s="47"/>
      <c r="CMX64" s="47"/>
      <c r="CMY64" s="47"/>
      <c r="CMZ64" s="47"/>
      <c r="CNA64" s="47"/>
      <c r="CNB64" s="47"/>
      <c r="CNC64" s="47"/>
      <c r="CND64" s="47"/>
      <c r="CNE64" s="47"/>
      <c r="CNF64" s="47"/>
      <c r="CNG64" s="47"/>
      <c r="CNH64" s="47"/>
      <c r="CNI64" s="47"/>
      <c r="CNJ64" s="47"/>
      <c r="CNK64" s="47"/>
      <c r="CNL64" s="47"/>
      <c r="CNM64" s="47"/>
      <c r="CNN64" s="47"/>
      <c r="CNO64" s="47"/>
      <c r="CNP64" s="47"/>
      <c r="CNQ64" s="47"/>
      <c r="CNR64" s="47"/>
      <c r="CNS64" s="47"/>
      <c r="CNT64" s="47"/>
      <c r="CNU64" s="47"/>
      <c r="CNV64" s="47"/>
      <c r="CNW64" s="47"/>
      <c r="CNX64" s="47"/>
      <c r="CNY64" s="47"/>
      <c r="CNZ64" s="47"/>
      <c r="COA64" s="47"/>
      <c r="COB64" s="47"/>
      <c r="COC64" s="47"/>
      <c r="COD64" s="47"/>
      <c r="COE64" s="47"/>
      <c r="COF64" s="47"/>
      <c r="COG64" s="47"/>
      <c r="COH64" s="47"/>
      <c r="COI64" s="47"/>
      <c r="COJ64" s="47"/>
      <c r="COK64" s="47"/>
      <c r="COL64" s="47"/>
      <c r="COM64" s="47"/>
      <c r="CON64" s="47"/>
      <c r="COO64" s="47"/>
      <c r="COP64" s="47"/>
      <c r="COQ64" s="47"/>
      <c r="COR64" s="47"/>
      <c r="COS64" s="47"/>
      <c r="COT64" s="47"/>
      <c r="COU64" s="47"/>
      <c r="COV64" s="47"/>
      <c r="COW64" s="47"/>
      <c r="COX64" s="47"/>
      <c r="COY64" s="47"/>
      <c r="COZ64" s="47"/>
      <c r="CPA64" s="47"/>
      <c r="CPB64" s="47"/>
      <c r="CPC64" s="47"/>
      <c r="CPD64" s="47"/>
      <c r="CPE64" s="47"/>
      <c r="CPF64" s="47"/>
      <c r="CPG64" s="47"/>
      <c r="CPH64" s="47"/>
      <c r="CPI64" s="47"/>
      <c r="CPJ64" s="47"/>
      <c r="CPK64" s="47"/>
      <c r="CPL64" s="47"/>
      <c r="CPM64" s="47"/>
      <c r="CPN64" s="47"/>
      <c r="CPO64" s="47"/>
      <c r="CPP64" s="47"/>
      <c r="CPQ64" s="47"/>
      <c r="CPR64" s="47"/>
      <c r="CPS64" s="47"/>
      <c r="CPT64" s="47"/>
      <c r="CPU64" s="47"/>
      <c r="CPV64" s="47"/>
      <c r="CPW64" s="47"/>
      <c r="CPX64" s="47"/>
      <c r="CPY64" s="47"/>
      <c r="CPZ64" s="47"/>
      <c r="CQA64" s="47"/>
      <c r="CQB64" s="47"/>
      <c r="CQC64" s="47"/>
      <c r="CQD64" s="47"/>
      <c r="CQE64" s="47"/>
      <c r="CQF64" s="47"/>
      <c r="CQG64" s="47"/>
      <c r="CQH64" s="47"/>
      <c r="CQI64" s="47"/>
      <c r="CQJ64" s="47"/>
      <c r="CQK64" s="47"/>
      <c r="CQL64" s="47"/>
      <c r="CQM64" s="47"/>
      <c r="CQN64" s="47"/>
      <c r="CQO64" s="47"/>
      <c r="CQP64" s="47"/>
      <c r="CQQ64" s="47"/>
      <c r="CQR64" s="47"/>
      <c r="CQS64" s="47"/>
      <c r="CQT64" s="47"/>
      <c r="CQU64" s="47"/>
      <c r="CQV64" s="47"/>
      <c r="CQW64" s="47"/>
      <c r="CQX64" s="47"/>
      <c r="CQY64" s="47"/>
      <c r="CQZ64" s="47"/>
      <c r="CRA64" s="47"/>
      <c r="CRB64" s="47"/>
      <c r="CRC64" s="47"/>
      <c r="CRD64" s="47"/>
      <c r="CRE64" s="47"/>
      <c r="CRF64" s="47"/>
      <c r="CRG64" s="47"/>
      <c r="CRH64" s="47"/>
      <c r="CRI64" s="47"/>
      <c r="CRJ64" s="47"/>
      <c r="CRK64" s="47"/>
      <c r="CRL64" s="47"/>
      <c r="CRM64" s="47"/>
      <c r="CRN64" s="47"/>
      <c r="CRO64" s="47"/>
      <c r="CRP64" s="47"/>
      <c r="CRQ64" s="47"/>
      <c r="CRR64" s="47"/>
      <c r="CRS64" s="47"/>
      <c r="CRT64" s="47"/>
      <c r="CRU64" s="47"/>
      <c r="CRV64" s="47"/>
      <c r="CRW64" s="47"/>
      <c r="CRX64" s="47"/>
      <c r="CRY64" s="47"/>
      <c r="CRZ64" s="47"/>
      <c r="CSA64" s="47"/>
      <c r="CSB64" s="47"/>
      <c r="CSC64" s="47"/>
      <c r="CSD64" s="47"/>
      <c r="CSE64" s="47"/>
      <c r="CSF64" s="47"/>
      <c r="CSG64" s="47"/>
      <c r="CSH64" s="47"/>
      <c r="CSI64" s="47"/>
      <c r="CSJ64" s="47"/>
      <c r="CSK64" s="47"/>
      <c r="CSL64" s="47"/>
      <c r="CSM64" s="47"/>
      <c r="CSN64" s="47"/>
      <c r="CSO64" s="47"/>
      <c r="CSP64" s="47"/>
      <c r="CSQ64" s="47"/>
      <c r="CSR64" s="47"/>
      <c r="CSS64" s="47"/>
      <c r="CST64" s="47"/>
      <c r="CSU64" s="47"/>
      <c r="CSV64" s="47"/>
      <c r="CSW64" s="47"/>
      <c r="CSX64" s="47"/>
      <c r="CSY64" s="47"/>
      <c r="CSZ64" s="47"/>
      <c r="CTA64" s="47"/>
      <c r="CTB64" s="47"/>
      <c r="CTC64" s="47"/>
      <c r="CTD64" s="47"/>
      <c r="CTE64" s="47"/>
      <c r="CTF64" s="47"/>
      <c r="CTG64" s="47"/>
      <c r="CTH64" s="47"/>
      <c r="CTI64" s="47"/>
      <c r="CTJ64" s="47"/>
      <c r="CTK64" s="47"/>
      <c r="CTL64" s="47"/>
      <c r="CTM64" s="47"/>
      <c r="CTN64" s="47"/>
      <c r="CTO64" s="47"/>
      <c r="CTP64" s="47"/>
      <c r="CTQ64" s="47"/>
      <c r="CTR64" s="47"/>
      <c r="CTS64" s="47"/>
      <c r="CTT64" s="47"/>
      <c r="CTU64" s="47"/>
      <c r="CTV64" s="47"/>
      <c r="CTW64" s="47"/>
      <c r="CTX64" s="47"/>
      <c r="CTY64" s="47"/>
      <c r="CTZ64" s="47"/>
      <c r="CUA64" s="47"/>
      <c r="CUB64" s="47"/>
      <c r="CUC64" s="47"/>
      <c r="CUD64" s="47"/>
      <c r="CUE64" s="47"/>
      <c r="CUF64" s="47"/>
      <c r="CUG64" s="47"/>
      <c r="CUH64" s="47"/>
      <c r="CUI64" s="47"/>
      <c r="CUJ64" s="47"/>
      <c r="CUK64" s="47"/>
      <c r="CUL64" s="47"/>
      <c r="CUM64" s="47"/>
      <c r="CUN64" s="47"/>
      <c r="CUO64" s="47"/>
      <c r="CUP64" s="47"/>
      <c r="CUQ64" s="47"/>
      <c r="CUR64" s="47"/>
      <c r="CUS64" s="47"/>
      <c r="CUT64" s="47"/>
      <c r="CUU64" s="47"/>
      <c r="CUV64" s="47"/>
      <c r="CUW64" s="47"/>
      <c r="CUX64" s="47"/>
      <c r="CUY64" s="47"/>
      <c r="CUZ64" s="47"/>
      <c r="CVA64" s="47"/>
      <c r="CVB64" s="47"/>
      <c r="CVC64" s="47"/>
      <c r="CVD64" s="47"/>
      <c r="CVE64" s="47"/>
      <c r="CVF64" s="47"/>
      <c r="CVG64" s="47"/>
      <c r="CVH64" s="47"/>
      <c r="CVI64" s="47"/>
      <c r="CVJ64" s="47"/>
      <c r="CVK64" s="47"/>
      <c r="CVL64" s="47"/>
      <c r="CVM64" s="47"/>
      <c r="CVN64" s="47"/>
      <c r="CVO64" s="47"/>
      <c r="CVP64" s="47"/>
      <c r="CVQ64" s="47"/>
      <c r="CVR64" s="47"/>
      <c r="CVS64" s="47"/>
      <c r="CVT64" s="47"/>
      <c r="CVU64" s="47"/>
      <c r="CVV64" s="47"/>
      <c r="CVW64" s="47"/>
      <c r="CVX64" s="47"/>
      <c r="CVY64" s="47"/>
      <c r="CVZ64" s="47"/>
      <c r="CWA64" s="47"/>
      <c r="CWB64" s="47"/>
      <c r="CWC64" s="47"/>
      <c r="CWD64" s="47"/>
      <c r="CWE64" s="47"/>
      <c r="CWF64" s="47"/>
      <c r="CWG64" s="47"/>
      <c r="CWH64" s="47"/>
      <c r="CWI64" s="47"/>
      <c r="CWJ64" s="47"/>
      <c r="CWK64" s="47"/>
      <c r="CWL64" s="47"/>
      <c r="CWM64" s="47"/>
      <c r="CWN64" s="47"/>
      <c r="CWO64" s="47"/>
      <c r="CWP64" s="47"/>
      <c r="CWQ64" s="47"/>
      <c r="CWR64" s="47"/>
      <c r="CWS64" s="47"/>
      <c r="CWT64" s="47"/>
      <c r="CWU64" s="47"/>
      <c r="CWV64" s="47"/>
      <c r="CWW64" s="47"/>
      <c r="CWX64" s="47"/>
      <c r="CWY64" s="47"/>
      <c r="CWZ64" s="47"/>
      <c r="CXA64" s="47"/>
      <c r="CXB64" s="47"/>
      <c r="CXC64" s="47"/>
      <c r="CXD64" s="47"/>
      <c r="CXE64" s="47"/>
      <c r="CXF64" s="47"/>
      <c r="CXG64" s="47"/>
      <c r="CXH64" s="47"/>
      <c r="CXI64" s="47"/>
      <c r="CXJ64" s="47"/>
      <c r="CXK64" s="47"/>
      <c r="CXL64" s="47"/>
      <c r="CXM64" s="47"/>
      <c r="CXN64" s="47"/>
      <c r="CXO64" s="47"/>
      <c r="CXP64" s="47"/>
      <c r="CXQ64" s="47"/>
      <c r="CXR64" s="47"/>
      <c r="CXS64" s="47"/>
      <c r="CXT64" s="47"/>
      <c r="CXU64" s="47"/>
      <c r="CXV64" s="47"/>
      <c r="CXW64" s="47"/>
      <c r="CXX64" s="47"/>
      <c r="CXY64" s="47"/>
      <c r="CXZ64" s="47"/>
      <c r="CYA64" s="47"/>
      <c r="CYB64" s="47"/>
      <c r="CYC64" s="47"/>
      <c r="CYD64" s="47"/>
      <c r="CYE64" s="47"/>
      <c r="CYF64" s="47"/>
      <c r="CYG64" s="47"/>
      <c r="CYH64" s="47"/>
      <c r="CYI64" s="47"/>
      <c r="CYJ64" s="47"/>
      <c r="CYK64" s="47"/>
      <c r="CYL64" s="47"/>
      <c r="CYM64" s="47"/>
      <c r="CYN64" s="47"/>
      <c r="CYO64" s="47"/>
      <c r="CYP64" s="47"/>
      <c r="CYQ64" s="47"/>
      <c r="CYR64" s="47"/>
      <c r="CYS64" s="47"/>
      <c r="CYT64" s="47"/>
      <c r="CYU64" s="47"/>
      <c r="CYV64" s="47"/>
      <c r="CYW64" s="47"/>
      <c r="CYX64" s="47"/>
      <c r="CYY64" s="47"/>
      <c r="CYZ64" s="47"/>
      <c r="CZA64" s="47"/>
      <c r="CZB64" s="47"/>
      <c r="CZC64" s="47"/>
      <c r="CZD64" s="47"/>
      <c r="CZE64" s="47"/>
      <c r="CZF64" s="47"/>
      <c r="CZG64" s="47"/>
      <c r="CZH64" s="47"/>
      <c r="CZI64" s="47"/>
      <c r="CZJ64" s="47"/>
      <c r="CZK64" s="47"/>
      <c r="CZL64" s="47"/>
      <c r="CZM64" s="47"/>
      <c r="CZN64" s="47"/>
      <c r="CZO64" s="47"/>
      <c r="CZP64" s="47"/>
      <c r="CZQ64" s="47"/>
      <c r="CZR64" s="47"/>
      <c r="CZS64" s="47"/>
      <c r="CZT64" s="47"/>
      <c r="CZU64" s="47"/>
      <c r="CZV64" s="47"/>
      <c r="CZW64" s="47"/>
      <c r="CZX64" s="47"/>
      <c r="CZY64" s="47"/>
      <c r="CZZ64" s="47"/>
      <c r="DAA64" s="47"/>
      <c r="DAB64" s="47"/>
      <c r="DAC64" s="47"/>
      <c r="DAD64" s="47"/>
      <c r="DAE64" s="47"/>
      <c r="DAF64" s="47"/>
      <c r="DAG64" s="47"/>
      <c r="DAH64" s="47"/>
      <c r="DAI64" s="47"/>
      <c r="DAJ64" s="47"/>
      <c r="DAK64" s="47"/>
      <c r="DAL64" s="47"/>
      <c r="DAM64" s="47"/>
      <c r="DAN64" s="47"/>
      <c r="DAO64" s="47"/>
      <c r="DAP64" s="47"/>
      <c r="DAQ64" s="47"/>
      <c r="DAR64" s="47"/>
      <c r="DAS64" s="47"/>
      <c r="DAT64" s="47"/>
      <c r="DAU64" s="47"/>
      <c r="DAV64" s="47"/>
      <c r="DAW64" s="47"/>
      <c r="DAX64" s="47"/>
      <c r="DAY64" s="47"/>
      <c r="DAZ64" s="47"/>
      <c r="DBA64" s="47"/>
      <c r="DBB64" s="47"/>
      <c r="DBC64" s="47"/>
      <c r="DBD64" s="47"/>
      <c r="DBE64" s="47"/>
      <c r="DBF64" s="47"/>
      <c r="DBG64" s="47"/>
      <c r="DBH64" s="47"/>
      <c r="DBI64" s="47"/>
      <c r="DBJ64" s="47"/>
      <c r="DBK64" s="47"/>
      <c r="DBL64" s="47"/>
      <c r="DBM64" s="47"/>
      <c r="DBN64" s="47"/>
      <c r="DBO64" s="47"/>
      <c r="DBP64" s="47"/>
      <c r="DBQ64" s="47"/>
      <c r="DBR64" s="47"/>
      <c r="DBS64" s="47"/>
      <c r="DBT64" s="47"/>
      <c r="DBU64" s="47"/>
      <c r="DBV64" s="47"/>
      <c r="DBW64" s="47"/>
      <c r="DBX64" s="47"/>
      <c r="DBY64" s="47"/>
      <c r="DBZ64" s="47"/>
      <c r="DCA64" s="47"/>
      <c r="DCB64" s="47"/>
      <c r="DCC64" s="47"/>
      <c r="DCD64" s="47"/>
      <c r="DCE64" s="47"/>
      <c r="DCF64" s="47"/>
      <c r="DCG64" s="47"/>
      <c r="DCH64" s="47"/>
      <c r="DCI64" s="47"/>
      <c r="DCJ64" s="47"/>
      <c r="DCK64" s="47"/>
      <c r="DCL64" s="47"/>
      <c r="DCM64" s="47"/>
      <c r="DCN64" s="47"/>
      <c r="DCO64" s="47"/>
      <c r="DCP64" s="47"/>
      <c r="DCQ64" s="47"/>
      <c r="DCR64" s="47"/>
      <c r="DCS64" s="47"/>
      <c r="DCT64" s="47"/>
      <c r="DCU64" s="47"/>
      <c r="DCV64" s="47"/>
      <c r="DCW64" s="47"/>
      <c r="DCX64" s="47"/>
      <c r="DCY64" s="47"/>
      <c r="DCZ64" s="47"/>
      <c r="DDA64" s="47"/>
      <c r="DDB64" s="47"/>
      <c r="DDC64" s="47"/>
      <c r="DDD64" s="47"/>
      <c r="DDE64" s="47"/>
      <c r="DDF64" s="47"/>
      <c r="DDG64" s="47"/>
      <c r="DDH64" s="47"/>
      <c r="DDI64" s="47"/>
      <c r="DDJ64" s="47"/>
      <c r="DDK64" s="47"/>
      <c r="DDL64" s="47"/>
      <c r="DDM64" s="47"/>
      <c r="DDN64" s="47"/>
      <c r="DDO64" s="47"/>
      <c r="DDP64" s="47"/>
      <c r="DDQ64" s="47"/>
      <c r="DDR64" s="47"/>
      <c r="DDS64" s="47"/>
      <c r="DDT64" s="47"/>
      <c r="DDU64" s="47"/>
      <c r="DDV64" s="47"/>
      <c r="DDW64" s="47"/>
      <c r="DDX64" s="47"/>
      <c r="DDY64" s="47"/>
      <c r="DDZ64" s="47"/>
      <c r="DEA64" s="47"/>
      <c r="DEB64" s="47"/>
      <c r="DEC64" s="47"/>
      <c r="DED64" s="47"/>
      <c r="DEE64" s="47"/>
      <c r="DEF64" s="47"/>
      <c r="DEG64" s="47"/>
      <c r="DEH64" s="47"/>
      <c r="DEI64" s="47"/>
      <c r="DEJ64" s="47"/>
      <c r="DEK64" s="47"/>
      <c r="DEL64" s="47"/>
      <c r="DEM64" s="47"/>
      <c r="DEN64" s="47"/>
      <c r="DEO64" s="47"/>
      <c r="DEP64" s="47"/>
      <c r="DEQ64" s="47"/>
      <c r="DER64" s="47"/>
      <c r="DES64" s="47"/>
      <c r="DET64" s="47"/>
      <c r="DEU64" s="47"/>
      <c r="DEV64" s="47"/>
      <c r="DEW64" s="47"/>
      <c r="DEX64" s="47"/>
      <c r="DEY64" s="47"/>
      <c r="DEZ64" s="47"/>
      <c r="DFA64" s="47"/>
      <c r="DFB64" s="47"/>
      <c r="DFC64" s="47"/>
      <c r="DFD64" s="47"/>
      <c r="DFE64" s="47"/>
      <c r="DFF64" s="47"/>
      <c r="DFG64" s="47"/>
      <c r="DFH64" s="47"/>
      <c r="DFI64" s="47"/>
      <c r="DFJ64" s="47"/>
      <c r="DFK64" s="47"/>
      <c r="DFL64" s="47"/>
      <c r="DFM64" s="47"/>
      <c r="DFN64" s="47"/>
      <c r="DFO64" s="47"/>
      <c r="DFP64" s="47"/>
      <c r="DFQ64" s="47"/>
      <c r="DFR64" s="47"/>
      <c r="DFS64" s="47"/>
      <c r="DFT64" s="47"/>
      <c r="DFU64" s="47"/>
      <c r="DFV64" s="47"/>
      <c r="DFW64" s="47"/>
      <c r="DFX64" s="47"/>
      <c r="DFY64" s="47"/>
      <c r="DFZ64" s="47"/>
      <c r="DGA64" s="47"/>
      <c r="DGB64" s="47"/>
      <c r="DGC64" s="47"/>
      <c r="DGD64" s="47"/>
      <c r="DGE64" s="47"/>
      <c r="DGF64" s="47"/>
      <c r="DGG64" s="47"/>
      <c r="DGH64" s="47"/>
      <c r="DGI64" s="47"/>
      <c r="DGJ64" s="47"/>
      <c r="DGK64" s="47"/>
      <c r="DGL64" s="47"/>
      <c r="DGM64" s="47"/>
      <c r="DGN64" s="47"/>
      <c r="DGO64" s="47"/>
      <c r="DGP64" s="47"/>
      <c r="DGQ64" s="47"/>
      <c r="DGR64" s="47"/>
      <c r="DGS64" s="47"/>
      <c r="DGT64" s="47"/>
      <c r="DGU64" s="47"/>
      <c r="DGV64" s="47"/>
      <c r="DGW64" s="47"/>
      <c r="DGX64" s="47"/>
      <c r="DGY64" s="47"/>
      <c r="DGZ64" s="47"/>
      <c r="DHA64" s="47"/>
      <c r="DHB64" s="47"/>
      <c r="DHC64" s="47"/>
      <c r="DHD64" s="47"/>
      <c r="DHE64" s="47"/>
      <c r="DHF64" s="47"/>
      <c r="DHG64" s="47"/>
      <c r="DHH64" s="47"/>
      <c r="DHI64" s="47"/>
      <c r="DHJ64" s="47"/>
      <c r="DHK64" s="47"/>
      <c r="DHL64" s="47"/>
      <c r="DHM64" s="47"/>
      <c r="DHN64" s="47"/>
      <c r="DHO64" s="47"/>
      <c r="DHP64" s="47"/>
      <c r="DHQ64" s="47"/>
      <c r="DHR64" s="47"/>
      <c r="DHS64" s="47"/>
      <c r="DHT64" s="47"/>
      <c r="DHU64" s="47"/>
      <c r="DHV64" s="47"/>
      <c r="DHW64" s="47"/>
      <c r="DHX64" s="47"/>
      <c r="DHY64" s="47"/>
      <c r="DHZ64" s="47"/>
      <c r="DIA64" s="47"/>
      <c r="DIB64" s="47"/>
      <c r="DIC64" s="47"/>
      <c r="DID64" s="47"/>
      <c r="DIE64" s="47"/>
      <c r="DIF64" s="47"/>
      <c r="DIG64" s="47"/>
      <c r="DIH64" s="47"/>
      <c r="DII64" s="47"/>
      <c r="DIJ64" s="47"/>
      <c r="DIK64" s="47"/>
      <c r="DIL64" s="47"/>
      <c r="DIM64" s="47"/>
      <c r="DIN64" s="47"/>
      <c r="DIO64" s="47"/>
      <c r="DIP64" s="47"/>
      <c r="DIQ64" s="47"/>
      <c r="DIR64" s="47"/>
      <c r="DIS64" s="47"/>
      <c r="DIT64" s="47"/>
      <c r="DIU64" s="47"/>
      <c r="DIV64" s="47"/>
      <c r="DIW64" s="47"/>
      <c r="DIX64" s="47"/>
      <c r="DIY64" s="47"/>
      <c r="DIZ64" s="47"/>
      <c r="DJA64" s="47"/>
      <c r="DJB64" s="47"/>
      <c r="DJC64" s="47"/>
      <c r="DJD64" s="47"/>
      <c r="DJE64" s="47"/>
      <c r="DJF64" s="47"/>
      <c r="DJG64" s="47"/>
      <c r="DJH64" s="47"/>
      <c r="DJI64" s="47"/>
      <c r="DJJ64" s="47"/>
      <c r="DJK64" s="47"/>
      <c r="DJL64" s="47"/>
      <c r="DJM64" s="47"/>
      <c r="DJN64" s="47"/>
      <c r="DJO64" s="47"/>
      <c r="DJP64" s="47"/>
      <c r="DJQ64" s="47"/>
      <c r="DJR64" s="47"/>
      <c r="DJS64" s="47"/>
      <c r="DJT64" s="47"/>
      <c r="DJU64" s="47"/>
      <c r="DJV64" s="47"/>
      <c r="DJW64" s="47"/>
      <c r="DJX64" s="47"/>
      <c r="DJY64" s="47"/>
      <c r="DJZ64" s="47"/>
      <c r="DKA64" s="47"/>
      <c r="DKB64" s="47"/>
      <c r="DKC64" s="47"/>
      <c r="DKD64" s="47"/>
      <c r="DKE64" s="47"/>
      <c r="DKF64" s="47"/>
      <c r="DKG64" s="47"/>
      <c r="DKH64" s="47"/>
      <c r="DKI64" s="47"/>
      <c r="DKJ64" s="47"/>
      <c r="DKK64" s="47"/>
      <c r="DKL64" s="47"/>
      <c r="DKM64" s="47"/>
      <c r="DKN64" s="47"/>
      <c r="DKO64" s="47"/>
      <c r="DKP64" s="47"/>
      <c r="DKQ64" s="47"/>
      <c r="DKR64" s="47"/>
      <c r="DKS64" s="47"/>
      <c r="DKT64" s="47"/>
      <c r="DKU64" s="47"/>
      <c r="DKV64" s="47"/>
      <c r="DKW64" s="47"/>
      <c r="DKX64" s="47"/>
      <c r="DKY64" s="47"/>
      <c r="DKZ64" s="47"/>
      <c r="DLA64" s="47"/>
      <c r="DLB64" s="47"/>
      <c r="DLC64" s="47"/>
      <c r="DLD64" s="47"/>
      <c r="DLE64" s="47"/>
      <c r="DLF64" s="47"/>
      <c r="DLG64" s="47"/>
      <c r="DLH64" s="47"/>
      <c r="DLI64" s="47"/>
      <c r="DLJ64" s="47"/>
      <c r="DLK64" s="47"/>
      <c r="DLL64" s="47"/>
      <c r="DLM64" s="47"/>
      <c r="DLN64" s="47"/>
      <c r="DLO64" s="47"/>
      <c r="DLP64" s="47"/>
      <c r="DLQ64" s="47"/>
      <c r="DLR64" s="47"/>
      <c r="DLS64" s="47"/>
      <c r="DLT64" s="47"/>
      <c r="DLU64" s="47"/>
      <c r="DLV64" s="47"/>
      <c r="DLW64" s="47"/>
      <c r="DLX64" s="47"/>
      <c r="DLY64" s="47"/>
      <c r="DLZ64" s="47"/>
      <c r="DMA64" s="47"/>
      <c r="DMB64" s="47"/>
      <c r="DMC64" s="47"/>
      <c r="DMD64" s="47"/>
      <c r="DME64" s="47"/>
      <c r="DMF64" s="47"/>
      <c r="DMG64" s="47"/>
      <c r="DMH64" s="47"/>
      <c r="DMI64" s="47"/>
      <c r="DMJ64" s="47"/>
      <c r="DMK64" s="47"/>
      <c r="DML64" s="47"/>
      <c r="DMM64" s="47"/>
      <c r="DMN64" s="47"/>
      <c r="DMO64" s="47"/>
      <c r="DMP64" s="47"/>
      <c r="DMQ64" s="47"/>
      <c r="DMR64" s="47"/>
      <c r="DMS64" s="47"/>
      <c r="DMT64" s="47"/>
      <c r="DMU64" s="47"/>
      <c r="DMV64" s="47"/>
      <c r="DMW64" s="47"/>
      <c r="DMX64" s="47"/>
      <c r="DMY64" s="47"/>
      <c r="DMZ64" s="47"/>
      <c r="DNA64" s="47"/>
      <c r="DNB64" s="47"/>
      <c r="DNC64" s="47"/>
      <c r="DND64" s="47"/>
      <c r="DNE64" s="47"/>
      <c r="DNF64" s="47"/>
      <c r="DNG64" s="47"/>
      <c r="DNH64" s="47"/>
      <c r="DNI64" s="47"/>
      <c r="DNJ64" s="47"/>
      <c r="DNK64" s="47"/>
      <c r="DNL64" s="47"/>
      <c r="DNM64" s="47"/>
      <c r="DNN64" s="47"/>
      <c r="DNO64" s="47"/>
      <c r="DNP64" s="47"/>
      <c r="DNQ64" s="47"/>
      <c r="DNR64" s="47"/>
      <c r="DNS64" s="47"/>
      <c r="DNT64" s="47"/>
      <c r="DNU64" s="47"/>
      <c r="DNV64" s="47"/>
      <c r="DNW64" s="47"/>
      <c r="DNX64" s="47"/>
      <c r="DNY64" s="47"/>
      <c r="DNZ64" s="47"/>
      <c r="DOA64" s="47"/>
      <c r="DOB64" s="47"/>
      <c r="DOC64" s="47"/>
      <c r="DOD64" s="47"/>
      <c r="DOE64" s="47"/>
      <c r="DOF64" s="47"/>
      <c r="DOG64" s="47"/>
      <c r="DOH64" s="47"/>
      <c r="DOI64" s="47"/>
      <c r="DOJ64" s="47"/>
      <c r="DOK64" s="47"/>
      <c r="DOL64" s="47"/>
      <c r="DOM64" s="47"/>
      <c r="DON64" s="47"/>
      <c r="DOO64" s="47"/>
      <c r="DOP64" s="47"/>
      <c r="DOQ64" s="47"/>
      <c r="DOR64" s="47"/>
      <c r="DOS64" s="47"/>
      <c r="DOT64" s="47"/>
      <c r="DOU64" s="47"/>
      <c r="DOV64" s="47"/>
      <c r="DOW64" s="47"/>
      <c r="DOX64" s="47"/>
      <c r="DOY64" s="47"/>
      <c r="DOZ64" s="47"/>
      <c r="DPA64" s="47"/>
      <c r="DPB64" s="47"/>
      <c r="DPC64" s="47"/>
      <c r="DPD64" s="47"/>
      <c r="DPE64" s="47"/>
      <c r="DPF64" s="47"/>
      <c r="DPG64" s="47"/>
      <c r="DPH64" s="47"/>
      <c r="DPI64" s="47"/>
      <c r="DPJ64" s="47"/>
      <c r="DPK64" s="47"/>
      <c r="DPL64" s="47"/>
      <c r="DPM64" s="47"/>
      <c r="DPN64" s="47"/>
      <c r="DPO64" s="47"/>
      <c r="DPP64" s="47"/>
      <c r="DPQ64" s="47"/>
      <c r="DPR64" s="47"/>
      <c r="DPS64" s="47"/>
      <c r="DPT64" s="47"/>
      <c r="DPU64" s="47"/>
      <c r="DPV64" s="47"/>
      <c r="DPW64" s="47"/>
      <c r="DPX64" s="47"/>
      <c r="DPY64" s="47"/>
      <c r="DPZ64" s="47"/>
      <c r="DQA64" s="47"/>
      <c r="DQB64" s="47"/>
      <c r="DQC64" s="47"/>
      <c r="DQD64" s="47"/>
      <c r="DQE64" s="47"/>
      <c r="DQF64" s="47"/>
      <c r="DQG64" s="47"/>
      <c r="DQH64" s="47"/>
      <c r="DQI64" s="47"/>
      <c r="DQJ64" s="47"/>
      <c r="DQK64" s="47"/>
      <c r="DQL64" s="47"/>
      <c r="DQM64" s="47"/>
      <c r="DQN64" s="47"/>
      <c r="DQO64" s="47"/>
      <c r="DQP64" s="47"/>
      <c r="DQQ64" s="47"/>
      <c r="DQR64" s="47"/>
      <c r="DQS64" s="47"/>
      <c r="DQT64" s="47"/>
      <c r="DQU64" s="47"/>
      <c r="DQV64" s="47"/>
      <c r="DQW64" s="47"/>
      <c r="DQX64" s="47"/>
      <c r="DQY64" s="47"/>
      <c r="DQZ64" s="47"/>
      <c r="DRA64" s="47"/>
      <c r="DRB64" s="47"/>
      <c r="DRC64" s="47"/>
      <c r="DRD64" s="47"/>
      <c r="DRE64" s="47"/>
      <c r="DRF64" s="47"/>
      <c r="DRG64" s="47"/>
      <c r="DRH64" s="47"/>
      <c r="DRI64" s="47"/>
      <c r="DRJ64" s="47"/>
      <c r="DRK64" s="47"/>
      <c r="DRL64" s="47"/>
      <c r="DRM64" s="47"/>
      <c r="DRN64" s="47"/>
      <c r="DRO64" s="47"/>
      <c r="DRP64" s="47"/>
      <c r="DRQ64" s="47"/>
      <c r="DRR64" s="47"/>
      <c r="DRS64" s="47"/>
      <c r="DRT64" s="47"/>
      <c r="DRU64" s="47"/>
      <c r="DRV64" s="47"/>
      <c r="DRW64" s="47"/>
      <c r="DRX64" s="47"/>
      <c r="DRY64" s="47"/>
      <c r="DRZ64" s="47"/>
      <c r="DSA64" s="47"/>
      <c r="DSB64" s="47"/>
      <c r="DSC64" s="47"/>
      <c r="DSD64" s="47"/>
      <c r="DSE64" s="47"/>
      <c r="DSF64" s="47"/>
      <c r="DSG64" s="47"/>
      <c r="DSH64" s="47"/>
      <c r="DSI64" s="47"/>
      <c r="DSJ64" s="47"/>
      <c r="DSK64" s="47"/>
      <c r="DSL64" s="47"/>
      <c r="DSM64" s="47"/>
      <c r="DSN64" s="47"/>
      <c r="DSO64" s="47"/>
      <c r="DSP64" s="47"/>
      <c r="DSQ64" s="47"/>
      <c r="DSR64" s="47"/>
      <c r="DSS64" s="47"/>
      <c r="DST64" s="47"/>
      <c r="DSU64" s="47"/>
      <c r="DSV64" s="47"/>
      <c r="DSW64" s="47"/>
      <c r="DSX64" s="47"/>
      <c r="DSY64" s="47"/>
      <c r="DSZ64" s="47"/>
      <c r="DTA64" s="47"/>
      <c r="DTB64" s="47"/>
      <c r="DTC64" s="47"/>
      <c r="DTD64" s="47"/>
      <c r="DTE64" s="47"/>
      <c r="DTF64" s="47"/>
      <c r="DTG64" s="47"/>
      <c r="DTH64" s="47"/>
      <c r="DTI64" s="47"/>
      <c r="DTJ64" s="47"/>
      <c r="DTK64" s="47"/>
      <c r="DTL64" s="47"/>
      <c r="DTM64" s="47"/>
      <c r="DTN64" s="47"/>
      <c r="DTO64" s="47"/>
      <c r="DTP64" s="47"/>
      <c r="DTQ64" s="47"/>
      <c r="DTR64" s="47"/>
      <c r="DTS64" s="47"/>
      <c r="DTT64" s="47"/>
      <c r="DTU64" s="47"/>
      <c r="DTV64" s="47"/>
      <c r="DTW64" s="47"/>
      <c r="DTX64" s="47"/>
      <c r="DTY64" s="47"/>
      <c r="DTZ64" s="47"/>
      <c r="DUA64" s="47"/>
      <c r="DUB64" s="47"/>
      <c r="DUC64" s="47"/>
      <c r="DUD64" s="47"/>
      <c r="DUE64" s="47"/>
      <c r="DUF64" s="47"/>
      <c r="DUG64" s="47"/>
      <c r="DUH64" s="47"/>
      <c r="DUI64" s="47"/>
      <c r="DUJ64" s="47"/>
      <c r="DUK64" s="47"/>
      <c r="DUL64" s="47"/>
      <c r="DUM64" s="47"/>
      <c r="DUN64" s="47"/>
      <c r="DUO64" s="47"/>
      <c r="DUP64" s="47"/>
      <c r="DUQ64" s="47"/>
      <c r="DUR64" s="47"/>
      <c r="DUS64" s="47"/>
      <c r="DUT64" s="47"/>
      <c r="DUU64" s="47"/>
      <c r="DUV64" s="47"/>
      <c r="DUW64" s="47"/>
      <c r="DUX64" s="47"/>
      <c r="DUY64" s="47"/>
      <c r="DUZ64" s="47"/>
      <c r="DVA64" s="47"/>
      <c r="DVB64" s="47"/>
      <c r="DVC64" s="47"/>
      <c r="DVD64" s="47"/>
      <c r="DVE64" s="47"/>
      <c r="DVF64" s="47"/>
      <c r="DVG64" s="47"/>
      <c r="DVH64" s="47"/>
      <c r="DVI64" s="47"/>
      <c r="DVJ64" s="47"/>
      <c r="DVK64" s="47"/>
      <c r="DVL64" s="47"/>
      <c r="DVM64" s="47"/>
      <c r="DVN64" s="47"/>
      <c r="DVO64" s="47"/>
      <c r="DVP64" s="47"/>
      <c r="DVQ64" s="47"/>
      <c r="DVR64" s="47"/>
      <c r="DVS64" s="47"/>
      <c r="DVT64" s="47"/>
      <c r="DVU64" s="47"/>
      <c r="DVV64" s="47"/>
      <c r="DVW64" s="47"/>
      <c r="DVX64" s="47"/>
      <c r="DVY64" s="47"/>
      <c r="DVZ64" s="47"/>
      <c r="DWA64" s="47"/>
      <c r="DWB64" s="47"/>
      <c r="DWC64" s="47"/>
      <c r="DWD64" s="47"/>
      <c r="DWE64" s="47"/>
      <c r="DWF64" s="47"/>
      <c r="DWG64" s="47"/>
      <c r="DWH64" s="47"/>
      <c r="DWI64" s="47"/>
      <c r="DWJ64" s="47"/>
      <c r="DWK64" s="47"/>
      <c r="DWL64" s="47"/>
      <c r="DWM64" s="47"/>
      <c r="DWN64" s="47"/>
      <c r="DWO64" s="47"/>
      <c r="DWP64" s="47"/>
      <c r="DWQ64" s="47"/>
      <c r="DWR64" s="47"/>
      <c r="DWS64" s="47"/>
      <c r="DWT64" s="47"/>
      <c r="DWU64" s="47"/>
      <c r="DWV64" s="47"/>
      <c r="DWW64" s="47"/>
      <c r="DWX64" s="47"/>
      <c r="DWY64" s="47"/>
      <c r="DWZ64" s="47"/>
      <c r="DXA64" s="47"/>
      <c r="DXB64" s="47"/>
      <c r="DXC64" s="47"/>
      <c r="DXD64" s="47"/>
      <c r="DXE64" s="47"/>
      <c r="DXF64" s="47"/>
      <c r="DXG64" s="47"/>
      <c r="DXH64" s="47"/>
      <c r="DXI64" s="47"/>
      <c r="DXJ64" s="47"/>
      <c r="DXK64" s="47"/>
      <c r="DXL64" s="47"/>
      <c r="DXM64" s="47"/>
      <c r="DXN64" s="47"/>
      <c r="DXO64" s="47"/>
      <c r="DXP64" s="47"/>
      <c r="DXQ64" s="47"/>
      <c r="DXR64" s="47"/>
      <c r="DXS64" s="47"/>
      <c r="DXT64" s="47"/>
      <c r="DXU64" s="47"/>
      <c r="DXV64" s="47"/>
      <c r="DXW64" s="47"/>
      <c r="DXX64" s="47"/>
      <c r="DXY64" s="47"/>
      <c r="DXZ64" s="47"/>
      <c r="DYA64" s="47"/>
      <c r="DYB64" s="47"/>
      <c r="DYC64" s="47"/>
      <c r="DYD64" s="47"/>
      <c r="DYE64" s="47"/>
      <c r="DYF64" s="47"/>
      <c r="DYG64" s="47"/>
      <c r="DYH64" s="47"/>
      <c r="DYI64" s="47"/>
      <c r="DYJ64" s="47"/>
      <c r="DYK64" s="47"/>
      <c r="DYL64" s="47"/>
      <c r="DYM64" s="47"/>
      <c r="DYN64" s="47"/>
      <c r="DYO64" s="47"/>
      <c r="DYP64" s="47"/>
      <c r="DYQ64" s="47"/>
      <c r="DYR64" s="47"/>
      <c r="DYS64" s="47"/>
      <c r="DYT64" s="47"/>
      <c r="DYU64" s="47"/>
      <c r="DYV64" s="47"/>
      <c r="DYW64" s="47"/>
      <c r="DYX64" s="47"/>
      <c r="DYY64" s="47"/>
      <c r="DYZ64" s="47"/>
      <c r="DZA64" s="47"/>
      <c r="DZB64" s="47"/>
      <c r="DZC64" s="47"/>
      <c r="DZD64" s="47"/>
      <c r="DZE64" s="47"/>
      <c r="DZF64" s="47"/>
      <c r="DZG64" s="47"/>
      <c r="DZH64" s="47"/>
      <c r="DZI64" s="47"/>
      <c r="DZJ64" s="47"/>
      <c r="DZK64" s="47"/>
      <c r="DZL64" s="47"/>
      <c r="DZM64" s="47"/>
      <c r="DZN64" s="47"/>
      <c r="DZO64" s="47"/>
      <c r="DZP64" s="47"/>
      <c r="DZQ64" s="47"/>
      <c r="DZR64" s="47"/>
      <c r="DZS64" s="47"/>
      <c r="DZT64" s="47"/>
      <c r="DZU64" s="47"/>
      <c r="DZV64" s="47"/>
      <c r="DZW64" s="47"/>
      <c r="DZX64" s="47"/>
      <c r="DZY64" s="47"/>
      <c r="DZZ64" s="47"/>
      <c r="EAA64" s="47"/>
      <c r="EAB64" s="47"/>
      <c r="EAC64" s="47"/>
      <c r="EAD64" s="47"/>
      <c r="EAE64" s="47"/>
      <c r="EAF64" s="47"/>
      <c r="EAG64" s="47"/>
      <c r="EAH64" s="47"/>
      <c r="EAI64" s="47"/>
      <c r="EAJ64" s="47"/>
      <c r="EAK64" s="47"/>
      <c r="EAL64" s="47"/>
      <c r="EAM64" s="47"/>
      <c r="EAN64" s="47"/>
      <c r="EAO64" s="47"/>
      <c r="EAP64" s="47"/>
      <c r="EAQ64" s="47"/>
      <c r="EAR64" s="47"/>
      <c r="EAS64" s="47"/>
      <c r="EAT64" s="47"/>
      <c r="EAU64" s="47"/>
      <c r="EAV64" s="47"/>
      <c r="EAW64" s="47"/>
      <c r="EAX64" s="47"/>
      <c r="EAY64" s="47"/>
      <c r="EAZ64" s="47"/>
      <c r="EBA64" s="47"/>
      <c r="EBB64" s="47"/>
      <c r="EBC64" s="47"/>
      <c r="EBD64" s="47"/>
      <c r="EBE64" s="47"/>
      <c r="EBF64" s="47"/>
      <c r="EBG64" s="47"/>
      <c r="EBH64" s="47"/>
      <c r="EBI64" s="47"/>
      <c r="EBJ64" s="47"/>
      <c r="EBK64" s="47"/>
      <c r="EBL64" s="47"/>
      <c r="EBM64" s="47"/>
      <c r="EBN64" s="47"/>
      <c r="EBO64" s="47"/>
      <c r="EBP64" s="47"/>
      <c r="EBQ64" s="47"/>
      <c r="EBR64" s="47"/>
      <c r="EBS64" s="47"/>
      <c r="EBT64" s="47"/>
      <c r="EBU64" s="47"/>
      <c r="EBV64" s="47"/>
      <c r="EBW64" s="47"/>
      <c r="EBX64" s="47"/>
      <c r="EBY64" s="47"/>
      <c r="EBZ64" s="47"/>
      <c r="ECA64" s="47"/>
      <c r="ECB64" s="47"/>
      <c r="ECC64" s="47"/>
      <c r="ECD64" s="47"/>
      <c r="ECE64" s="47"/>
      <c r="ECF64" s="47"/>
      <c r="ECG64" s="47"/>
      <c r="ECH64" s="47"/>
      <c r="ECI64" s="47"/>
      <c r="ECJ64" s="47"/>
      <c r="ECK64" s="47"/>
      <c r="ECL64" s="47"/>
      <c r="ECM64" s="47"/>
      <c r="ECN64" s="47"/>
      <c r="ECO64" s="47"/>
      <c r="ECP64" s="47"/>
      <c r="ECQ64" s="47"/>
      <c r="ECR64" s="47"/>
      <c r="ECS64" s="47"/>
      <c r="ECT64" s="47"/>
      <c r="ECU64" s="47"/>
      <c r="ECV64" s="47"/>
      <c r="ECW64" s="47"/>
      <c r="ECX64" s="47"/>
      <c r="ECY64" s="47"/>
      <c r="ECZ64" s="47"/>
      <c r="EDA64" s="47"/>
      <c r="EDB64" s="47"/>
      <c r="EDC64" s="47"/>
      <c r="EDD64" s="47"/>
      <c r="EDE64" s="47"/>
      <c r="EDF64" s="47"/>
      <c r="EDG64" s="47"/>
      <c r="EDH64" s="47"/>
      <c r="EDI64" s="47"/>
      <c r="EDJ64" s="47"/>
      <c r="EDK64" s="47"/>
      <c r="EDL64" s="47"/>
      <c r="EDM64" s="47"/>
      <c r="EDN64" s="47"/>
      <c r="EDO64" s="47"/>
      <c r="EDP64" s="47"/>
      <c r="EDQ64" s="47"/>
      <c r="EDR64" s="47"/>
      <c r="EDS64" s="47"/>
      <c r="EDT64" s="47"/>
      <c r="EDU64" s="47"/>
      <c r="EDV64" s="47"/>
      <c r="EDW64" s="47"/>
      <c r="EDX64" s="47"/>
      <c r="EDY64" s="47"/>
      <c r="EDZ64" s="47"/>
      <c r="EEA64" s="47"/>
      <c r="EEB64" s="47"/>
      <c r="EEC64" s="47"/>
      <c r="EED64" s="47"/>
      <c r="EEE64" s="47"/>
      <c r="EEF64" s="47"/>
      <c r="EEG64" s="47"/>
      <c r="EEH64" s="47"/>
      <c r="EEI64" s="47"/>
      <c r="EEJ64" s="47"/>
      <c r="EEK64" s="47"/>
      <c r="EEL64" s="47"/>
      <c r="EEM64" s="47"/>
      <c r="EEN64" s="47"/>
      <c r="EEO64" s="47"/>
      <c r="EEP64" s="47"/>
      <c r="EEQ64" s="47"/>
      <c r="EER64" s="47"/>
      <c r="EES64" s="47"/>
      <c r="EET64" s="47"/>
      <c r="EEU64" s="47"/>
      <c r="EEV64" s="47"/>
      <c r="EEW64" s="47"/>
      <c r="EEX64" s="47"/>
      <c r="EEY64" s="47"/>
      <c r="EEZ64" s="47"/>
      <c r="EFA64" s="47"/>
      <c r="EFB64" s="47"/>
      <c r="EFC64" s="47"/>
      <c r="EFD64" s="47"/>
      <c r="EFE64" s="47"/>
      <c r="EFF64" s="47"/>
      <c r="EFG64" s="47"/>
      <c r="EFH64" s="47"/>
      <c r="EFI64" s="47"/>
      <c r="EFJ64" s="47"/>
      <c r="EFK64" s="47"/>
      <c r="EFL64" s="47"/>
      <c r="EFM64" s="47"/>
      <c r="EFN64" s="47"/>
      <c r="EFO64" s="47"/>
      <c r="EFP64" s="47"/>
      <c r="EFQ64" s="47"/>
      <c r="EFR64" s="47"/>
      <c r="EFS64" s="47"/>
      <c r="EFT64" s="47"/>
      <c r="EFU64" s="47"/>
      <c r="EFV64" s="47"/>
      <c r="EFW64" s="47"/>
      <c r="EFX64" s="47"/>
      <c r="EFY64" s="47"/>
      <c r="EFZ64" s="47"/>
      <c r="EGA64" s="47"/>
      <c r="EGB64" s="47"/>
      <c r="EGC64" s="47"/>
      <c r="EGD64" s="47"/>
      <c r="EGE64" s="47"/>
      <c r="EGF64" s="47"/>
      <c r="EGG64" s="47"/>
      <c r="EGH64" s="47"/>
      <c r="EGI64" s="47"/>
      <c r="EGJ64" s="47"/>
      <c r="EGK64" s="47"/>
      <c r="EGL64" s="47"/>
      <c r="EGM64" s="47"/>
      <c r="EGN64" s="47"/>
      <c r="EGO64" s="47"/>
      <c r="EGP64" s="47"/>
      <c r="EGQ64" s="47"/>
      <c r="EGR64" s="47"/>
      <c r="EGS64" s="47"/>
      <c r="EGT64" s="47"/>
      <c r="EGU64" s="47"/>
      <c r="EGV64" s="47"/>
      <c r="EGW64" s="47"/>
      <c r="EGX64" s="47"/>
      <c r="EGY64" s="47"/>
      <c r="EGZ64" s="47"/>
      <c r="EHA64" s="47"/>
      <c r="EHB64" s="47"/>
      <c r="EHC64" s="47"/>
      <c r="EHD64" s="47"/>
      <c r="EHE64" s="47"/>
      <c r="EHF64" s="47"/>
      <c r="EHG64" s="47"/>
      <c r="EHH64" s="47"/>
      <c r="EHI64" s="47"/>
      <c r="EHJ64" s="47"/>
      <c r="EHK64" s="47"/>
      <c r="EHL64" s="47"/>
      <c r="EHM64" s="47"/>
      <c r="EHN64" s="47"/>
      <c r="EHO64" s="47"/>
      <c r="EHP64" s="47"/>
      <c r="EHQ64" s="47"/>
      <c r="EHR64" s="47"/>
      <c r="EHS64" s="47"/>
      <c r="EHT64" s="47"/>
      <c r="EHU64" s="47"/>
      <c r="EHV64" s="47"/>
      <c r="EHW64" s="47"/>
      <c r="EHX64" s="47"/>
      <c r="EHY64" s="47"/>
      <c r="EHZ64" s="47"/>
      <c r="EIA64" s="47"/>
      <c r="EIB64" s="47"/>
      <c r="EIC64" s="47"/>
      <c r="EID64" s="47"/>
      <c r="EIE64" s="47"/>
      <c r="EIF64" s="47"/>
      <c r="EIG64" s="47"/>
      <c r="EIH64" s="47"/>
      <c r="EII64" s="47"/>
      <c r="EIJ64" s="47"/>
      <c r="EIK64" s="47"/>
      <c r="EIL64" s="47"/>
      <c r="EIM64" s="47"/>
      <c r="EIN64" s="47"/>
      <c r="EIO64" s="47"/>
      <c r="EIP64" s="47"/>
      <c r="EIQ64" s="47"/>
      <c r="EIR64" s="47"/>
      <c r="EIS64" s="47"/>
      <c r="EIT64" s="47"/>
      <c r="EIU64" s="47"/>
      <c r="EIV64" s="47"/>
      <c r="EIW64" s="47"/>
      <c r="EIX64" s="47"/>
      <c r="EIY64" s="47"/>
      <c r="EIZ64" s="47"/>
      <c r="EJA64" s="47"/>
      <c r="EJB64" s="47"/>
      <c r="EJC64" s="47"/>
      <c r="EJD64" s="47"/>
      <c r="EJE64" s="47"/>
      <c r="EJF64" s="47"/>
      <c r="EJG64" s="47"/>
      <c r="EJH64" s="47"/>
      <c r="EJI64" s="47"/>
      <c r="EJJ64" s="47"/>
      <c r="EJK64" s="47"/>
      <c r="EJL64" s="47"/>
      <c r="EJM64" s="47"/>
      <c r="EJN64" s="47"/>
      <c r="EJO64" s="47"/>
      <c r="EJP64" s="47"/>
      <c r="EJQ64" s="47"/>
      <c r="EJR64" s="47"/>
      <c r="EJS64" s="47"/>
      <c r="EJT64" s="47"/>
      <c r="EJU64" s="47"/>
      <c r="EJV64" s="47"/>
      <c r="EJW64" s="47"/>
      <c r="EJX64" s="47"/>
      <c r="EJY64" s="47"/>
      <c r="EJZ64" s="47"/>
      <c r="EKA64" s="47"/>
      <c r="EKB64" s="47"/>
      <c r="EKC64" s="47"/>
      <c r="EKD64" s="47"/>
      <c r="EKE64" s="47"/>
      <c r="EKF64" s="47"/>
      <c r="EKG64" s="47"/>
      <c r="EKH64" s="47"/>
      <c r="EKI64" s="47"/>
      <c r="EKJ64" s="47"/>
      <c r="EKK64" s="47"/>
      <c r="EKL64" s="47"/>
      <c r="EKM64" s="47"/>
      <c r="EKN64" s="47"/>
      <c r="EKO64" s="47"/>
      <c r="EKP64" s="47"/>
      <c r="EKQ64" s="47"/>
      <c r="EKR64" s="47"/>
      <c r="EKS64" s="47"/>
      <c r="EKT64" s="47"/>
      <c r="EKU64" s="47"/>
      <c r="EKV64" s="47"/>
      <c r="EKW64" s="47"/>
      <c r="EKX64" s="47"/>
      <c r="EKY64" s="47"/>
      <c r="EKZ64" s="47"/>
      <c r="ELA64" s="47"/>
      <c r="ELB64" s="47"/>
      <c r="ELC64" s="47"/>
      <c r="ELD64" s="47"/>
      <c r="ELE64" s="47"/>
      <c r="ELF64" s="47"/>
      <c r="ELG64" s="47"/>
      <c r="ELH64" s="47"/>
      <c r="ELI64" s="47"/>
      <c r="ELJ64" s="47"/>
      <c r="ELK64" s="47"/>
      <c r="ELL64" s="47"/>
      <c r="ELM64" s="47"/>
      <c r="ELN64" s="47"/>
      <c r="ELO64" s="47"/>
      <c r="ELP64" s="47"/>
      <c r="ELQ64" s="47"/>
      <c r="ELR64" s="47"/>
      <c r="ELS64" s="47"/>
      <c r="ELT64" s="47"/>
      <c r="ELU64" s="47"/>
      <c r="ELV64" s="47"/>
      <c r="ELW64" s="47"/>
      <c r="ELX64" s="47"/>
      <c r="ELY64" s="47"/>
      <c r="ELZ64" s="47"/>
      <c r="EMA64" s="47"/>
      <c r="EMB64" s="47"/>
      <c r="EMC64" s="47"/>
      <c r="EMD64" s="47"/>
      <c r="EME64" s="47"/>
      <c r="EMF64" s="47"/>
      <c r="EMG64" s="47"/>
      <c r="EMH64" s="47"/>
      <c r="EMI64" s="47"/>
      <c r="EMJ64" s="47"/>
      <c r="EMK64" s="47"/>
      <c r="EML64" s="47"/>
      <c r="EMM64" s="47"/>
      <c r="EMN64" s="47"/>
      <c r="EMO64" s="47"/>
      <c r="EMP64" s="47"/>
      <c r="EMQ64" s="47"/>
      <c r="EMR64" s="47"/>
      <c r="EMS64" s="47"/>
      <c r="EMT64" s="47"/>
      <c r="EMU64" s="47"/>
      <c r="EMV64" s="47"/>
      <c r="EMW64" s="47"/>
      <c r="EMX64" s="47"/>
      <c r="EMY64" s="47"/>
      <c r="EMZ64" s="47"/>
      <c r="ENA64" s="47"/>
      <c r="ENB64" s="47"/>
      <c r="ENC64" s="47"/>
      <c r="END64" s="47"/>
      <c r="ENE64" s="47"/>
      <c r="ENF64" s="47"/>
      <c r="ENG64" s="47"/>
      <c r="ENH64" s="47"/>
      <c r="ENI64" s="47"/>
      <c r="ENJ64" s="47"/>
      <c r="ENK64" s="47"/>
      <c r="ENL64" s="47"/>
      <c r="ENM64" s="47"/>
      <c r="ENN64" s="47"/>
      <c r="ENO64" s="47"/>
      <c r="ENP64" s="47"/>
      <c r="ENQ64" s="47"/>
      <c r="ENR64" s="47"/>
      <c r="ENS64" s="47"/>
      <c r="ENT64" s="47"/>
      <c r="ENU64" s="47"/>
      <c r="ENV64" s="47"/>
      <c r="ENW64" s="47"/>
      <c r="ENX64" s="47"/>
      <c r="ENY64" s="47"/>
      <c r="ENZ64" s="47"/>
      <c r="EOA64" s="47"/>
      <c r="EOB64" s="47"/>
      <c r="EOC64" s="47"/>
      <c r="EOD64" s="47"/>
      <c r="EOE64" s="47"/>
      <c r="EOF64" s="47"/>
      <c r="EOG64" s="47"/>
      <c r="EOH64" s="47"/>
      <c r="EOI64" s="47"/>
      <c r="EOJ64" s="47"/>
      <c r="EOK64" s="47"/>
      <c r="EOL64" s="47"/>
      <c r="EOM64" s="47"/>
      <c r="EON64" s="47"/>
      <c r="EOO64" s="47"/>
      <c r="EOP64" s="47"/>
      <c r="EOQ64" s="47"/>
      <c r="EOR64" s="47"/>
      <c r="EOS64" s="47"/>
      <c r="EOT64" s="47"/>
      <c r="EOU64" s="47"/>
      <c r="EOV64" s="47"/>
      <c r="EOW64" s="47"/>
      <c r="EOX64" s="47"/>
      <c r="EOY64" s="47"/>
      <c r="EOZ64" s="47"/>
      <c r="EPA64" s="47"/>
      <c r="EPB64" s="47"/>
      <c r="EPC64" s="47"/>
      <c r="EPD64" s="47"/>
      <c r="EPE64" s="47"/>
      <c r="EPF64" s="47"/>
      <c r="EPG64" s="47"/>
      <c r="EPH64" s="47"/>
      <c r="EPI64" s="47"/>
      <c r="EPJ64" s="47"/>
      <c r="EPK64" s="47"/>
      <c r="EPL64" s="47"/>
      <c r="EPM64" s="47"/>
      <c r="EPN64" s="47"/>
      <c r="EPO64" s="47"/>
      <c r="EPP64" s="47"/>
      <c r="EPQ64" s="47"/>
      <c r="EPR64" s="47"/>
      <c r="EPS64" s="47"/>
      <c r="EPT64" s="47"/>
      <c r="EPU64" s="47"/>
      <c r="EPV64" s="47"/>
      <c r="EPW64" s="47"/>
      <c r="EPX64" s="47"/>
      <c r="EPY64" s="47"/>
      <c r="EPZ64" s="47"/>
      <c r="EQA64" s="47"/>
      <c r="EQB64" s="47"/>
      <c r="EQC64" s="47"/>
      <c r="EQD64" s="47"/>
      <c r="EQE64" s="47"/>
      <c r="EQF64" s="47"/>
      <c r="EQG64" s="47"/>
      <c r="EQH64" s="47"/>
      <c r="EQI64" s="47"/>
      <c r="EQJ64" s="47"/>
      <c r="EQK64" s="47"/>
      <c r="EQL64" s="47"/>
      <c r="EQM64" s="47"/>
      <c r="EQN64" s="47"/>
      <c r="EQO64" s="47"/>
      <c r="EQP64" s="47"/>
      <c r="EQQ64" s="47"/>
      <c r="EQR64" s="47"/>
      <c r="EQS64" s="47"/>
      <c r="EQT64" s="47"/>
      <c r="EQU64" s="47"/>
      <c r="EQV64" s="47"/>
      <c r="EQW64" s="47"/>
      <c r="EQX64" s="47"/>
      <c r="EQY64" s="47"/>
      <c r="EQZ64" s="47"/>
      <c r="ERA64" s="47"/>
      <c r="ERB64" s="47"/>
      <c r="ERC64" s="47"/>
      <c r="ERD64" s="47"/>
      <c r="ERE64" s="47"/>
      <c r="ERF64" s="47"/>
      <c r="ERG64" s="47"/>
      <c r="ERH64" s="47"/>
      <c r="ERI64" s="47"/>
      <c r="ERJ64" s="47"/>
      <c r="ERK64" s="47"/>
      <c r="ERL64" s="47"/>
      <c r="ERM64" s="47"/>
      <c r="ERN64" s="47"/>
      <c r="ERO64" s="47"/>
      <c r="ERP64" s="47"/>
      <c r="ERQ64" s="47"/>
      <c r="ERR64" s="47"/>
      <c r="ERS64" s="47"/>
      <c r="ERT64" s="47"/>
      <c r="ERU64" s="47"/>
      <c r="ERV64" s="47"/>
      <c r="ERW64" s="47"/>
      <c r="ERX64" s="47"/>
      <c r="ERY64" s="47"/>
      <c r="ERZ64" s="47"/>
      <c r="ESA64" s="47"/>
      <c r="ESB64" s="47"/>
      <c r="ESC64" s="47"/>
      <c r="ESD64" s="47"/>
      <c r="ESE64" s="47"/>
      <c r="ESF64" s="47"/>
      <c r="ESG64" s="47"/>
      <c r="ESH64" s="47"/>
      <c r="ESI64" s="47"/>
      <c r="ESJ64" s="47"/>
      <c r="ESK64" s="47"/>
      <c r="ESL64" s="47"/>
      <c r="ESM64" s="47"/>
      <c r="ESN64" s="47"/>
      <c r="ESO64" s="47"/>
      <c r="ESP64" s="47"/>
      <c r="ESQ64" s="47"/>
      <c r="ESR64" s="47"/>
      <c r="ESS64" s="47"/>
      <c r="EST64" s="47"/>
      <c r="ESU64" s="47"/>
      <c r="ESV64" s="47"/>
      <c r="ESW64" s="47"/>
      <c r="ESX64" s="47"/>
      <c r="ESY64" s="47"/>
      <c r="ESZ64" s="47"/>
      <c r="ETA64" s="47"/>
      <c r="ETB64" s="47"/>
      <c r="ETC64" s="47"/>
      <c r="ETD64" s="47"/>
      <c r="ETE64" s="47"/>
      <c r="ETF64" s="47"/>
      <c r="ETG64" s="47"/>
      <c r="ETH64" s="47"/>
      <c r="ETI64" s="47"/>
      <c r="ETJ64" s="47"/>
      <c r="ETK64" s="47"/>
      <c r="ETL64" s="47"/>
      <c r="ETM64" s="47"/>
      <c r="ETN64" s="47"/>
      <c r="ETO64" s="47"/>
      <c r="ETP64" s="47"/>
      <c r="ETQ64" s="47"/>
      <c r="ETR64" s="47"/>
      <c r="ETS64" s="47"/>
      <c r="ETT64" s="47"/>
      <c r="ETU64" s="47"/>
      <c r="ETV64" s="47"/>
      <c r="ETW64" s="47"/>
      <c r="ETX64" s="47"/>
      <c r="ETY64" s="47"/>
      <c r="ETZ64" s="47"/>
      <c r="EUA64" s="47"/>
      <c r="EUB64" s="47"/>
      <c r="EUC64" s="47"/>
      <c r="EUD64" s="47"/>
      <c r="EUE64" s="47"/>
      <c r="EUF64" s="47"/>
      <c r="EUG64" s="47"/>
      <c r="EUH64" s="47"/>
      <c r="EUI64" s="47"/>
      <c r="EUJ64" s="47"/>
      <c r="EUK64" s="47"/>
      <c r="EUL64" s="47"/>
      <c r="EUM64" s="47"/>
      <c r="EUN64" s="47"/>
      <c r="EUO64" s="47"/>
      <c r="EUP64" s="47"/>
      <c r="EUQ64" s="47"/>
      <c r="EUR64" s="47"/>
      <c r="EUS64" s="47"/>
      <c r="EUT64" s="47"/>
      <c r="EUU64" s="47"/>
      <c r="EUV64" s="47"/>
      <c r="EUW64" s="47"/>
      <c r="EUX64" s="47"/>
      <c r="EUY64" s="47"/>
      <c r="EUZ64" s="47"/>
      <c r="EVA64" s="47"/>
      <c r="EVB64" s="47"/>
      <c r="EVC64" s="47"/>
      <c r="EVD64" s="47"/>
      <c r="EVE64" s="47"/>
      <c r="EVF64" s="47"/>
      <c r="EVG64" s="47"/>
      <c r="EVH64" s="47"/>
      <c r="EVI64" s="47"/>
      <c r="EVJ64" s="47"/>
      <c r="EVK64" s="47"/>
      <c r="EVL64" s="47"/>
      <c r="EVM64" s="47"/>
      <c r="EVN64" s="47"/>
      <c r="EVO64" s="47"/>
      <c r="EVP64" s="47"/>
      <c r="EVQ64" s="47"/>
      <c r="EVR64" s="47"/>
      <c r="EVS64" s="47"/>
      <c r="EVT64" s="47"/>
      <c r="EVU64" s="47"/>
      <c r="EVV64" s="47"/>
      <c r="EVW64" s="47"/>
      <c r="EVX64" s="47"/>
      <c r="EVY64" s="47"/>
      <c r="EVZ64" s="47"/>
      <c r="EWA64" s="47"/>
      <c r="EWB64" s="47"/>
      <c r="EWC64" s="47"/>
      <c r="EWD64" s="47"/>
      <c r="EWE64" s="47"/>
      <c r="EWF64" s="47"/>
      <c r="EWG64" s="47"/>
      <c r="EWH64" s="47"/>
      <c r="EWI64" s="47"/>
      <c r="EWJ64" s="47"/>
      <c r="EWK64" s="47"/>
      <c r="EWL64" s="47"/>
      <c r="EWM64" s="47"/>
      <c r="EWN64" s="47"/>
      <c r="EWO64" s="47"/>
      <c r="EWP64" s="47"/>
      <c r="EWQ64" s="47"/>
      <c r="EWR64" s="47"/>
      <c r="EWS64" s="47"/>
      <c r="EWT64" s="47"/>
      <c r="EWU64" s="47"/>
      <c r="EWV64" s="47"/>
      <c r="EWW64" s="47"/>
      <c r="EWX64" s="47"/>
      <c r="EWY64" s="47"/>
      <c r="EWZ64" s="47"/>
      <c r="EXA64" s="47"/>
      <c r="EXB64" s="47"/>
      <c r="EXC64" s="47"/>
      <c r="EXD64" s="47"/>
      <c r="EXE64" s="47"/>
      <c r="EXF64" s="47"/>
      <c r="EXG64" s="47"/>
      <c r="EXH64" s="47"/>
      <c r="EXI64" s="47"/>
      <c r="EXJ64" s="47"/>
      <c r="EXK64" s="47"/>
      <c r="EXL64" s="47"/>
      <c r="EXM64" s="47"/>
      <c r="EXN64" s="47"/>
      <c r="EXO64" s="47"/>
      <c r="EXP64" s="47"/>
      <c r="EXQ64" s="47"/>
      <c r="EXR64" s="47"/>
      <c r="EXS64" s="47"/>
      <c r="EXT64" s="47"/>
      <c r="EXU64" s="47"/>
      <c r="EXV64" s="47"/>
      <c r="EXW64" s="47"/>
      <c r="EXX64" s="47"/>
      <c r="EXY64" s="47"/>
      <c r="EXZ64" s="47"/>
      <c r="EYA64" s="47"/>
      <c r="EYB64" s="47"/>
      <c r="EYC64" s="47"/>
      <c r="EYD64" s="47"/>
      <c r="EYE64" s="47"/>
      <c r="EYF64" s="47"/>
      <c r="EYG64" s="47"/>
      <c r="EYH64" s="47"/>
      <c r="EYI64" s="47"/>
      <c r="EYJ64" s="47"/>
      <c r="EYK64" s="47"/>
      <c r="EYL64" s="47"/>
      <c r="EYM64" s="47"/>
      <c r="EYN64" s="47"/>
      <c r="EYO64" s="47"/>
      <c r="EYP64" s="47"/>
      <c r="EYQ64" s="47"/>
      <c r="EYR64" s="47"/>
      <c r="EYS64" s="47"/>
      <c r="EYT64" s="47"/>
      <c r="EYU64" s="47"/>
      <c r="EYV64" s="47"/>
      <c r="EYW64" s="47"/>
      <c r="EYX64" s="47"/>
      <c r="EYY64" s="47"/>
      <c r="EYZ64" s="47"/>
      <c r="EZA64" s="47"/>
      <c r="EZB64" s="47"/>
      <c r="EZC64" s="47"/>
      <c r="EZD64" s="47"/>
      <c r="EZE64" s="47"/>
      <c r="EZF64" s="47"/>
      <c r="EZG64" s="47"/>
      <c r="EZH64" s="47"/>
      <c r="EZI64" s="47"/>
      <c r="EZJ64" s="47"/>
      <c r="EZK64" s="47"/>
      <c r="EZL64" s="47"/>
      <c r="EZM64" s="47"/>
      <c r="EZN64" s="47"/>
      <c r="EZO64" s="47"/>
      <c r="EZP64" s="47"/>
      <c r="EZQ64" s="47"/>
      <c r="EZR64" s="47"/>
      <c r="EZS64" s="47"/>
      <c r="EZT64" s="47"/>
      <c r="EZU64" s="47"/>
      <c r="EZV64" s="47"/>
      <c r="EZW64" s="47"/>
      <c r="EZX64" s="47"/>
      <c r="EZY64" s="47"/>
      <c r="EZZ64" s="47"/>
      <c r="FAA64" s="47"/>
      <c r="FAB64" s="47"/>
      <c r="FAC64" s="47"/>
      <c r="FAD64" s="47"/>
      <c r="FAE64" s="47"/>
      <c r="FAF64" s="47"/>
      <c r="FAG64" s="47"/>
      <c r="FAH64" s="47"/>
      <c r="FAI64" s="47"/>
      <c r="FAJ64" s="47"/>
      <c r="FAK64" s="47"/>
      <c r="FAL64" s="47"/>
      <c r="FAM64" s="47"/>
      <c r="FAN64" s="47"/>
      <c r="FAO64" s="47"/>
      <c r="FAP64" s="47"/>
      <c r="FAQ64" s="47"/>
      <c r="FAR64" s="47"/>
      <c r="FAS64" s="47"/>
      <c r="FAT64" s="47"/>
      <c r="FAU64" s="47"/>
      <c r="FAV64" s="47"/>
      <c r="FAW64" s="47"/>
      <c r="FAX64" s="47"/>
      <c r="FAY64" s="47"/>
      <c r="FAZ64" s="47"/>
      <c r="FBA64" s="47"/>
      <c r="FBB64" s="47"/>
      <c r="FBC64" s="47"/>
      <c r="FBD64" s="47"/>
      <c r="FBE64" s="47"/>
      <c r="FBF64" s="47"/>
      <c r="FBG64" s="47"/>
      <c r="FBH64" s="47"/>
      <c r="FBI64" s="47"/>
      <c r="FBJ64" s="47"/>
      <c r="FBK64" s="47"/>
      <c r="FBL64" s="47"/>
      <c r="FBM64" s="47"/>
      <c r="FBN64" s="47"/>
      <c r="FBO64" s="47"/>
      <c r="FBP64" s="47"/>
      <c r="FBQ64" s="47"/>
      <c r="FBR64" s="47"/>
      <c r="FBS64" s="47"/>
      <c r="FBT64" s="47"/>
      <c r="FBU64" s="47"/>
      <c r="FBV64" s="47"/>
      <c r="FBW64" s="47"/>
      <c r="FBX64" s="47"/>
      <c r="FBY64" s="47"/>
      <c r="FBZ64" s="47"/>
      <c r="FCA64" s="47"/>
      <c r="FCB64" s="47"/>
      <c r="FCC64" s="47"/>
      <c r="FCD64" s="47"/>
      <c r="FCE64" s="47"/>
      <c r="FCF64" s="47"/>
      <c r="FCG64" s="47"/>
      <c r="FCH64" s="47"/>
      <c r="FCI64" s="47"/>
      <c r="FCJ64" s="47"/>
      <c r="FCK64" s="47"/>
      <c r="FCL64" s="47"/>
      <c r="FCM64" s="47"/>
      <c r="FCN64" s="47"/>
      <c r="FCO64" s="47"/>
      <c r="FCP64" s="47"/>
      <c r="FCQ64" s="47"/>
      <c r="FCR64" s="47"/>
      <c r="FCS64" s="47"/>
      <c r="FCT64" s="47"/>
      <c r="FCU64" s="47"/>
      <c r="FCV64" s="47"/>
      <c r="FCW64" s="47"/>
      <c r="FCX64" s="47"/>
      <c r="FCY64" s="47"/>
      <c r="FCZ64" s="47"/>
      <c r="FDA64" s="47"/>
      <c r="FDB64" s="47"/>
      <c r="FDC64" s="47"/>
      <c r="FDD64" s="47"/>
      <c r="FDE64" s="47"/>
      <c r="FDF64" s="47"/>
      <c r="FDG64" s="47"/>
      <c r="FDH64" s="47"/>
      <c r="FDI64" s="47"/>
      <c r="FDJ64" s="47"/>
      <c r="FDK64" s="47"/>
      <c r="FDL64" s="47"/>
      <c r="FDM64" s="47"/>
      <c r="FDN64" s="47"/>
      <c r="FDO64" s="47"/>
      <c r="FDP64" s="47"/>
      <c r="FDQ64" s="47"/>
      <c r="FDR64" s="47"/>
      <c r="FDS64" s="47"/>
      <c r="FDT64" s="47"/>
      <c r="FDU64" s="47"/>
      <c r="FDV64" s="47"/>
      <c r="FDW64" s="47"/>
      <c r="FDX64" s="47"/>
      <c r="FDY64" s="47"/>
      <c r="FDZ64" s="47"/>
      <c r="FEA64" s="47"/>
      <c r="FEB64" s="47"/>
      <c r="FEC64" s="47"/>
      <c r="FED64" s="47"/>
      <c r="FEE64" s="47"/>
      <c r="FEF64" s="47"/>
      <c r="FEG64" s="47"/>
      <c r="FEH64" s="47"/>
      <c r="FEI64" s="47"/>
      <c r="FEJ64" s="47"/>
      <c r="FEK64" s="47"/>
      <c r="FEL64" s="47"/>
      <c r="FEM64" s="47"/>
      <c r="FEN64" s="47"/>
      <c r="FEO64" s="47"/>
      <c r="FEP64" s="47"/>
      <c r="FEQ64" s="47"/>
      <c r="FER64" s="47"/>
      <c r="FES64" s="47"/>
      <c r="FET64" s="47"/>
      <c r="FEU64" s="47"/>
      <c r="FEV64" s="47"/>
      <c r="FEW64" s="47"/>
      <c r="FEX64" s="47"/>
      <c r="FEY64" s="47"/>
      <c r="FEZ64" s="47"/>
      <c r="FFA64" s="47"/>
      <c r="FFB64" s="47"/>
      <c r="FFC64" s="47"/>
      <c r="FFD64" s="47"/>
      <c r="FFE64" s="47"/>
      <c r="FFF64" s="47"/>
      <c r="FFG64" s="47"/>
      <c r="FFH64" s="47"/>
      <c r="FFI64" s="47"/>
      <c r="FFJ64" s="47"/>
      <c r="FFK64" s="47"/>
      <c r="FFL64" s="47"/>
      <c r="FFM64" s="47"/>
      <c r="FFN64" s="47"/>
      <c r="FFO64" s="47"/>
      <c r="FFP64" s="47"/>
      <c r="FFQ64" s="47"/>
      <c r="FFR64" s="47"/>
      <c r="FFS64" s="47"/>
      <c r="FFT64" s="47"/>
      <c r="FFU64" s="47"/>
      <c r="FFV64" s="47"/>
      <c r="FFW64" s="47"/>
      <c r="FFX64" s="47"/>
      <c r="FFY64" s="47"/>
      <c r="FFZ64" s="47"/>
      <c r="FGA64" s="47"/>
      <c r="FGB64" s="47"/>
      <c r="FGC64" s="47"/>
      <c r="FGD64" s="47"/>
      <c r="FGE64" s="47"/>
      <c r="FGF64" s="47"/>
      <c r="FGG64" s="47"/>
      <c r="FGH64" s="47"/>
      <c r="FGI64" s="47"/>
      <c r="FGJ64" s="47"/>
      <c r="FGK64" s="47"/>
      <c r="FGL64" s="47"/>
      <c r="FGM64" s="47"/>
      <c r="FGN64" s="47"/>
      <c r="FGO64" s="47"/>
      <c r="FGP64" s="47"/>
      <c r="FGQ64" s="47"/>
      <c r="FGR64" s="47"/>
      <c r="FGS64" s="47"/>
      <c r="FGT64" s="47"/>
      <c r="FGU64" s="47"/>
      <c r="FGV64" s="47"/>
      <c r="FGW64" s="47"/>
      <c r="FGX64" s="47"/>
      <c r="FGY64" s="47"/>
      <c r="FGZ64" s="47"/>
      <c r="FHA64" s="47"/>
      <c r="FHB64" s="47"/>
      <c r="FHC64" s="47"/>
      <c r="FHD64" s="47"/>
      <c r="FHE64" s="47"/>
      <c r="FHF64" s="47"/>
      <c r="FHG64" s="47"/>
      <c r="FHH64" s="47"/>
      <c r="FHI64" s="47"/>
      <c r="FHJ64" s="47"/>
      <c r="FHK64" s="47"/>
      <c r="FHL64" s="47"/>
      <c r="FHM64" s="47"/>
      <c r="FHN64" s="47"/>
      <c r="FHO64" s="47"/>
      <c r="FHP64" s="47"/>
      <c r="FHQ64" s="47"/>
      <c r="FHR64" s="47"/>
      <c r="FHS64" s="47"/>
      <c r="FHT64" s="47"/>
      <c r="FHU64" s="47"/>
      <c r="FHV64" s="47"/>
      <c r="FHW64" s="47"/>
      <c r="FHX64" s="47"/>
      <c r="FHY64" s="47"/>
      <c r="FHZ64" s="47"/>
      <c r="FIA64" s="47"/>
      <c r="FIB64" s="47"/>
      <c r="FIC64" s="47"/>
      <c r="FID64" s="47"/>
      <c r="FIE64" s="47"/>
      <c r="FIF64" s="47"/>
      <c r="FIG64" s="47"/>
      <c r="FIH64" s="47"/>
      <c r="FII64" s="47"/>
      <c r="FIJ64" s="47"/>
      <c r="FIK64" s="47"/>
      <c r="FIL64" s="47"/>
      <c r="FIM64" s="47"/>
      <c r="FIN64" s="47"/>
      <c r="FIO64" s="47"/>
      <c r="FIP64" s="47"/>
      <c r="FIQ64" s="47"/>
      <c r="FIR64" s="47"/>
      <c r="FIS64" s="47"/>
      <c r="FIT64" s="47"/>
      <c r="FIU64" s="47"/>
      <c r="FIV64" s="47"/>
      <c r="FIW64" s="47"/>
      <c r="FIX64" s="47"/>
      <c r="FIY64" s="47"/>
      <c r="FIZ64" s="47"/>
      <c r="FJA64" s="47"/>
      <c r="FJB64" s="47"/>
      <c r="FJC64" s="47"/>
      <c r="FJD64" s="47"/>
      <c r="FJE64" s="47"/>
      <c r="FJF64" s="47"/>
      <c r="FJG64" s="47"/>
      <c r="FJH64" s="47"/>
      <c r="FJI64" s="47"/>
      <c r="FJJ64" s="47"/>
      <c r="FJK64" s="47"/>
      <c r="FJL64" s="47"/>
      <c r="FJM64" s="47"/>
      <c r="FJN64" s="47"/>
      <c r="FJO64" s="47"/>
      <c r="FJP64" s="47"/>
      <c r="FJQ64" s="47"/>
      <c r="FJR64" s="47"/>
      <c r="FJS64" s="47"/>
      <c r="FJT64" s="47"/>
      <c r="FJU64" s="47"/>
      <c r="FJV64" s="47"/>
      <c r="FJW64" s="47"/>
      <c r="FJX64" s="47"/>
      <c r="FJY64" s="47"/>
      <c r="FJZ64" s="47"/>
      <c r="FKA64" s="47"/>
      <c r="FKB64" s="47"/>
      <c r="FKC64" s="47"/>
      <c r="FKD64" s="47"/>
      <c r="FKE64" s="47"/>
      <c r="FKF64" s="47"/>
      <c r="FKG64" s="47"/>
      <c r="FKH64" s="47"/>
      <c r="FKI64" s="47"/>
      <c r="FKJ64" s="47"/>
      <c r="FKK64" s="47"/>
      <c r="FKL64" s="47"/>
      <c r="FKM64" s="47"/>
      <c r="FKN64" s="47"/>
      <c r="FKO64" s="47"/>
      <c r="FKP64" s="47"/>
      <c r="FKQ64" s="47"/>
      <c r="FKR64" s="47"/>
      <c r="FKS64" s="47"/>
      <c r="FKT64" s="47"/>
      <c r="FKU64" s="47"/>
      <c r="FKV64" s="47"/>
      <c r="FKW64" s="47"/>
      <c r="FKX64" s="47"/>
      <c r="FKY64" s="47"/>
      <c r="FKZ64" s="47"/>
      <c r="FLA64" s="47"/>
      <c r="FLB64" s="47"/>
      <c r="FLC64" s="47"/>
      <c r="FLD64" s="47"/>
      <c r="FLE64" s="47"/>
      <c r="FLF64" s="47"/>
      <c r="FLG64" s="47"/>
      <c r="FLH64" s="47"/>
      <c r="FLI64" s="47"/>
      <c r="FLJ64" s="47"/>
      <c r="FLK64" s="47"/>
      <c r="FLL64" s="47"/>
      <c r="FLM64" s="47"/>
      <c r="FLN64" s="47"/>
      <c r="FLO64" s="47"/>
      <c r="FLP64" s="47"/>
      <c r="FLQ64" s="47"/>
      <c r="FLR64" s="47"/>
      <c r="FLS64" s="47"/>
      <c r="FLT64" s="47"/>
      <c r="FLU64" s="47"/>
      <c r="FLV64" s="47"/>
      <c r="FLW64" s="47"/>
      <c r="FLX64" s="47"/>
      <c r="FLY64" s="47"/>
      <c r="FLZ64" s="47"/>
      <c r="FMA64" s="47"/>
      <c r="FMB64" s="47"/>
      <c r="FMC64" s="47"/>
      <c r="FMD64" s="47"/>
      <c r="FME64" s="47"/>
      <c r="FMF64" s="47"/>
      <c r="FMG64" s="47"/>
      <c r="FMH64" s="47"/>
      <c r="FMI64" s="47"/>
      <c r="FMJ64" s="47"/>
      <c r="FMK64" s="47"/>
      <c r="FML64" s="47"/>
      <c r="FMM64" s="47"/>
      <c r="FMN64" s="47"/>
      <c r="FMO64" s="47"/>
      <c r="FMP64" s="47"/>
      <c r="FMQ64" s="47"/>
      <c r="FMR64" s="47"/>
      <c r="FMS64" s="47"/>
      <c r="FMT64" s="47"/>
      <c r="FMU64" s="47"/>
      <c r="FMV64" s="47"/>
      <c r="FMW64" s="47"/>
      <c r="FMX64" s="47"/>
      <c r="FMY64" s="47"/>
      <c r="FMZ64" s="47"/>
      <c r="FNA64" s="47"/>
      <c r="FNB64" s="47"/>
      <c r="FNC64" s="47"/>
      <c r="FND64" s="47"/>
      <c r="FNE64" s="47"/>
      <c r="FNF64" s="47"/>
      <c r="FNG64" s="47"/>
      <c r="FNH64" s="47"/>
      <c r="FNI64" s="47"/>
      <c r="FNJ64" s="47"/>
      <c r="FNK64" s="47"/>
      <c r="FNL64" s="47"/>
      <c r="FNM64" s="47"/>
      <c r="FNN64" s="47"/>
      <c r="FNO64" s="47"/>
      <c r="FNP64" s="47"/>
      <c r="FNQ64" s="47"/>
      <c r="FNR64" s="47"/>
      <c r="FNS64" s="47"/>
      <c r="FNT64" s="47"/>
      <c r="FNU64" s="47"/>
      <c r="FNV64" s="47"/>
      <c r="FNW64" s="47"/>
      <c r="FNX64" s="47"/>
      <c r="FNY64" s="47"/>
      <c r="FNZ64" s="47"/>
      <c r="FOA64" s="47"/>
      <c r="FOB64" s="47"/>
      <c r="FOC64" s="47"/>
      <c r="FOD64" s="47"/>
      <c r="FOE64" s="47"/>
      <c r="FOF64" s="47"/>
      <c r="FOG64" s="47"/>
      <c r="FOH64" s="47"/>
      <c r="FOI64" s="47"/>
      <c r="FOJ64" s="47"/>
      <c r="FOK64" s="47"/>
      <c r="FOL64" s="47"/>
      <c r="FOM64" s="47"/>
      <c r="FON64" s="47"/>
      <c r="FOO64" s="47"/>
      <c r="FOP64" s="47"/>
      <c r="FOQ64" s="47"/>
      <c r="FOR64" s="47"/>
      <c r="FOS64" s="47"/>
      <c r="FOT64" s="47"/>
      <c r="FOU64" s="47"/>
      <c r="FOV64" s="47"/>
      <c r="FOW64" s="47"/>
      <c r="FOX64" s="47"/>
      <c r="FOY64" s="47"/>
      <c r="FOZ64" s="47"/>
      <c r="FPA64" s="47"/>
      <c r="FPB64" s="47"/>
      <c r="FPC64" s="47"/>
      <c r="FPD64" s="47"/>
      <c r="FPE64" s="47"/>
      <c r="FPF64" s="47"/>
      <c r="FPG64" s="47"/>
      <c r="FPH64" s="47"/>
      <c r="FPI64" s="47"/>
      <c r="FPJ64" s="47"/>
      <c r="FPK64" s="47"/>
      <c r="FPL64" s="47"/>
      <c r="FPM64" s="47"/>
      <c r="FPN64" s="47"/>
      <c r="FPO64" s="47"/>
      <c r="FPP64" s="47"/>
      <c r="FPQ64" s="47"/>
      <c r="FPR64" s="47"/>
      <c r="FPS64" s="47"/>
      <c r="FPT64" s="47"/>
      <c r="FPU64" s="47"/>
      <c r="FPV64" s="47"/>
      <c r="FPW64" s="47"/>
      <c r="FPX64" s="47"/>
      <c r="FPY64" s="47"/>
      <c r="FPZ64" s="47"/>
      <c r="FQA64" s="47"/>
      <c r="FQB64" s="47"/>
      <c r="FQC64" s="47"/>
      <c r="FQD64" s="47"/>
      <c r="FQE64" s="47"/>
      <c r="FQF64" s="47"/>
      <c r="FQG64" s="47"/>
      <c r="FQH64" s="47"/>
      <c r="FQI64" s="47"/>
      <c r="FQJ64" s="47"/>
      <c r="FQK64" s="47"/>
      <c r="FQL64" s="47"/>
      <c r="FQM64" s="47"/>
      <c r="FQN64" s="47"/>
      <c r="FQO64" s="47"/>
      <c r="FQP64" s="47"/>
      <c r="FQQ64" s="47"/>
      <c r="FQR64" s="47"/>
      <c r="FQS64" s="47"/>
      <c r="FQT64" s="47"/>
      <c r="FQU64" s="47"/>
      <c r="FQV64" s="47"/>
      <c r="FQW64" s="47"/>
      <c r="FQX64" s="47"/>
      <c r="FQY64" s="47"/>
      <c r="FQZ64" s="47"/>
      <c r="FRA64" s="47"/>
      <c r="FRB64" s="47"/>
      <c r="FRC64" s="47"/>
      <c r="FRD64" s="47"/>
      <c r="FRE64" s="47"/>
      <c r="FRF64" s="47"/>
      <c r="FRG64" s="47"/>
      <c r="FRH64" s="47"/>
      <c r="FRI64" s="47"/>
      <c r="FRJ64" s="47"/>
      <c r="FRK64" s="47"/>
      <c r="FRL64" s="47"/>
      <c r="FRM64" s="47"/>
      <c r="FRN64" s="47"/>
      <c r="FRO64" s="47"/>
      <c r="FRP64" s="47"/>
      <c r="FRQ64" s="47"/>
      <c r="FRR64" s="47"/>
      <c r="FRS64" s="47"/>
      <c r="FRT64" s="47"/>
      <c r="FRU64" s="47"/>
      <c r="FRV64" s="47"/>
      <c r="FRW64" s="47"/>
      <c r="FRX64" s="47"/>
      <c r="FRY64" s="47"/>
      <c r="FRZ64" s="47"/>
      <c r="FSA64" s="47"/>
      <c r="FSB64" s="47"/>
      <c r="FSC64" s="47"/>
      <c r="FSD64" s="47"/>
      <c r="FSE64" s="47"/>
      <c r="FSF64" s="47"/>
      <c r="FSG64" s="47"/>
      <c r="FSH64" s="47"/>
      <c r="FSI64" s="47"/>
      <c r="FSJ64" s="47"/>
      <c r="FSK64" s="47"/>
      <c r="FSL64" s="47"/>
      <c r="FSM64" s="47"/>
      <c r="FSN64" s="47"/>
      <c r="FSO64" s="47"/>
      <c r="FSP64" s="47"/>
      <c r="FSQ64" s="47"/>
      <c r="FSR64" s="47"/>
      <c r="FSS64" s="47"/>
      <c r="FST64" s="47"/>
      <c r="FSU64" s="47"/>
      <c r="FSV64" s="47"/>
      <c r="FSW64" s="47"/>
      <c r="FSX64" s="47"/>
      <c r="FSY64" s="47"/>
      <c r="FSZ64" s="47"/>
      <c r="FTA64" s="47"/>
      <c r="FTB64" s="47"/>
      <c r="FTC64" s="47"/>
      <c r="FTD64" s="47"/>
      <c r="FTE64" s="47"/>
      <c r="FTF64" s="47"/>
      <c r="FTG64" s="47"/>
      <c r="FTH64" s="47"/>
      <c r="FTI64" s="47"/>
      <c r="FTJ64" s="47"/>
      <c r="FTK64" s="47"/>
      <c r="FTL64" s="47"/>
      <c r="FTM64" s="47"/>
      <c r="FTN64" s="47"/>
      <c r="FTO64" s="47"/>
      <c r="FTP64" s="47"/>
      <c r="FTQ64" s="47"/>
      <c r="FTR64" s="47"/>
      <c r="FTS64" s="47"/>
      <c r="FTT64" s="47"/>
      <c r="FTU64" s="47"/>
      <c r="FTV64" s="47"/>
      <c r="FTW64" s="47"/>
      <c r="FTX64" s="47"/>
      <c r="FTY64" s="47"/>
      <c r="FTZ64" s="47"/>
      <c r="FUA64" s="47"/>
      <c r="FUB64" s="47"/>
      <c r="FUC64" s="47"/>
      <c r="FUD64" s="47"/>
      <c r="FUE64" s="47"/>
      <c r="FUF64" s="47"/>
      <c r="FUG64" s="47"/>
      <c r="FUH64" s="47"/>
      <c r="FUI64" s="47"/>
      <c r="FUJ64" s="47"/>
      <c r="FUK64" s="47"/>
      <c r="FUL64" s="47"/>
      <c r="FUM64" s="47"/>
      <c r="FUN64" s="47"/>
      <c r="FUO64" s="47"/>
      <c r="FUP64" s="47"/>
      <c r="FUQ64" s="47"/>
      <c r="FUR64" s="47"/>
      <c r="FUS64" s="47"/>
      <c r="FUT64" s="47"/>
      <c r="FUU64" s="47"/>
      <c r="FUV64" s="47"/>
      <c r="FUW64" s="47"/>
      <c r="FUX64" s="47"/>
      <c r="FUY64" s="47"/>
      <c r="FUZ64" s="47"/>
      <c r="FVA64" s="47"/>
      <c r="FVB64" s="47"/>
      <c r="FVC64" s="47"/>
      <c r="FVD64" s="47"/>
      <c r="FVE64" s="47"/>
      <c r="FVF64" s="47"/>
      <c r="FVG64" s="47"/>
      <c r="FVH64" s="47"/>
      <c r="FVI64" s="47"/>
      <c r="FVJ64" s="47"/>
      <c r="FVK64" s="47"/>
      <c r="FVL64" s="47"/>
      <c r="FVM64" s="47"/>
      <c r="FVN64" s="47"/>
      <c r="FVO64" s="47"/>
      <c r="FVP64" s="47"/>
      <c r="FVQ64" s="47"/>
      <c r="FVR64" s="47"/>
      <c r="FVS64" s="47"/>
      <c r="FVT64" s="47"/>
      <c r="FVU64" s="47"/>
      <c r="FVV64" s="47"/>
      <c r="FVW64" s="47"/>
      <c r="FVX64" s="47"/>
      <c r="FVY64" s="47"/>
      <c r="FVZ64" s="47"/>
      <c r="FWA64" s="47"/>
      <c r="FWB64" s="47"/>
      <c r="FWC64" s="47"/>
      <c r="FWD64" s="47"/>
      <c r="FWE64" s="47"/>
      <c r="FWF64" s="47"/>
      <c r="FWG64" s="47"/>
      <c r="FWH64" s="47"/>
      <c r="FWI64" s="47"/>
      <c r="FWJ64" s="47"/>
      <c r="FWK64" s="47"/>
      <c r="FWL64" s="47"/>
      <c r="FWM64" s="47"/>
      <c r="FWN64" s="47"/>
      <c r="FWO64" s="47"/>
      <c r="FWP64" s="47"/>
      <c r="FWQ64" s="47"/>
      <c r="FWR64" s="47"/>
      <c r="FWS64" s="47"/>
      <c r="FWT64" s="47"/>
      <c r="FWU64" s="47"/>
      <c r="FWV64" s="47"/>
      <c r="FWW64" s="47"/>
      <c r="FWX64" s="47"/>
      <c r="FWY64" s="47"/>
      <c r="FWZ64" s="47"/>
      <c r="FXA64" s="47"/>
      <c r="FXB64" s="47"/>
      <c r="FXC64" s="47"/>
      <c r="FXD64" s="47"/>
      <c r="FXE64" s="47"/>
      <c r="FXF64" s="47"/>
      <c r="FXG64" s="47"/>
      <c r="FXH64" s="47"/>
      <c r="FXI64" s="47"/>
      <c r="FXJ64" s="47"/>
      <c r="FXK64" s="47"/>
      <c r="FXL64" s="47"/>
      <c r="FXM64" s="47"/>
      <c r="FXN64" s="47"/>
      <c r="FXO64" s="47"/>
      <c r="FXP64" s="47"/>
      <c r="FXQ64" s="47"/>
      <c r="FXR64" s="47"/>
      <c r="FXS64" s="47"/>
      <c r="FXT64" s="47"/>
      <c r="FXU64" s="47"/>
      <c r="FXV64" s="47"/>
      <c r="FXW64" s="47"/>
      <c r="FXX64" s="47"/>
      <c r="FXY64" s="47"/>
      <c r="FXZ64" s="47"/>
      <c r="FYA64" s="47"/>
      <c r="FYB64" s="47"/>
      <c r="FYC64" s="47"/>
      <c r="FYD64" s="47"/>
      <c r="FYE64" s="47"/>
      <c r="FYF64" s="47"/>
      <c r="FYG64" s="47"/>
      <c r="FYH64" s="47"/>
      <c r="FYI64" s="47"/>
      <c r="FYJ64" s="47"/>
      <c r="FYK64" s="47"/>
      <c r="FYL64" s="47"/>
      <c r="FYM64" s="47"/>
      <c r="FYN64" s="47"/>
      <c r="FYO64" s="47"/>
      <c r="FYP64" s="47"/>
      <c r="FYQ64" s="47"/>
      <c r="FYR64" s="47"/>
      <c r="FYS64" s="47"/>
      <c r="FYT64" s="47"/>
      <c r="FYU64" s="47"/>
      <c r="FYV64" s="47"/>
      <c r="FYW64" s="47"/>
      <c r="FYX64" s="47"/>
      <c r="FYY64" s="47"/>
      <c r="FYZ64" s="47"/>
      <c r="FZA64" s="47"/>
      <c r="FZB64" s="47"/>
      <c r="FZC64" s="47"/>
      <c r="FZD64" s="47"/>
      <c r="FZE64" s="47"/>
      <c r="FZF64" s="47"/>
      <c r="FZG64" s="47"/>
      <c r="FZH64" s="47"/>
      <c r="FZI64" s="47"/>
      <c r="FZJ64" s="47"/>
      <c r="FZK64" s="47"/>
      <c r="FZL64" s="47"/>
      <c r="FZM64" s="47"/>
      <c r="FZN64" s="47"/>
      <c r="FZO64" s="47"/>
      <c r="FZP64" s="47"/>
      <c r="FZQ64" s="47"/>
      <c r="FZR64" s="47"/>
      <c r="FZS64" s="47"/>
      <c r="FZT64" s="47"/>
      <c r="FZU64" s="47"/>
      <c r="FZV64" s="47"/>
      <c r="FZW64" s="47"/>
      <c r="FZX64" s="47"/>
      <c r="FZY64" s="47"/>
      <c r="FZZ64" s="47"/>
      <c r="GAA64" s="47"/>
      <c r="GAB64" s="47"/>
      <c r="GAC64" s="47"/>
      <c r="GAD64" s="47"/>
      <c r="GAE64" s="47"/>
      <c r="GAF64" s="47"/>
      <c r="GAG64" s="47"/>
      <c r="GAH64" s="47"/>
      <c r="GAI64" s="47"/>
      <c r="GAJ64" s="47"/>
      <c r="GAK64" s="47"/>
      <c r="GAL64" s="47"/>
      <c r="GAM64" s="47"/>
      <c r="GAN64" s="47"/>
      <c r="GAO64" s="47"/>
      <c r="GAP64" s="47"/>
      <c r="GAQ64" s="47"/>
      <c r="GAR64" s="47"/>
      <c r="GAS64" s="47"/>
      <c r="GAT64" s="47"/>
      <c r="GAU64" s="47"/>
      <c r="GAV64" s="47"/>
      <c r="GAW64" s="47"/>
      <c r="GAX64" s="47"/>
      <c r="GAY64" s="47"/>
      <c r="GAZ64" s="47"/>
      <c r="GBA64" s="47"/>
      <c r="GBB64" s="47"/>
      <c r="GBC64" s="47"/>
      <c r="GBD64" s="47"/>
      <c r="GBE64" s="47"/>
      <c r="GBF64" s="47"/>
      <c r="GBG64" s="47"/>
      <c r="GBH64" s="47"/>
      <c r="GBI64" s="47"/>
      <c r="GBJ64" s="47"/>
      <c r="GBK64" s="47"/>
      <c r="GBL64" s="47"/>
      <c r="GBM64" s="47"/>
      <c r="GBN64" s="47"/>
      <c r="GBO64" s="47"/>
      <c r="GBP64" s="47"/>
      <c r="GBQ64" s="47"/>
      <c r="GBR64" s="47"/>
      <c r="GBS64" s="47"/>
      <c r="GBT64" s="47"/>
      <c r="GBU64" s="47"/>
      <c r="GBV64" s="47"/>
      <c r="GBW64" s="47"/>
      <c r="GBX64" s="47"/>
      <c r="GBY64" s="47"/>
      <c r="GBZ64" s="47"/>
      <c r="GCA64" s="47"/>
      <c r="GCB64" s="47"/>
      <c r="GCC64" s="47"/>
      <c r="GCD64" s="47"/>
      <c r="GCE64" s="47"/>
      <c r="GCF64" s="47"/>
      <c r="GCG64" s="47"/>
      <c r="GCH64" s="47"/>
      <c r="GCI64" s="47"/>
      <c r="GCJ64" s="47"/>
      <c r="GCK64" s="47"/>
      <c r="GCL64" s="47"/>
      <c r="GCM64" s="47"/>
      <c r="GCN64" s="47"/>
      <c r="GCO64" s="47"/>
      <c r="GCP64" s="47"/>
      <c r="GCQ64" s="47"/>
      <c r="GCR64" s="47"/>
      <c r="GCS64" s="47"/>
      <c r="GCT64" s="47"/>
      <c r="GCU64" s="47"/>
      <c r="GCV64" s="47"/>
      <c r="GCW64" s="47"/>
      <c r="GCX64" s="47"/>
      <c r="GCY64" s="47"/>
      <c r="GCZ64" s="47"/>
      <c r="GDA64" s="47"/>
      <c r="GDB64" s="47"/>
      <c r="GDC64" s="47"/>
      <c r="GDD64" s="47"/>
      <c r="GDE64" s="47"/>
      <c r="GDF64" s="47"/>
      <c r="GDG64" s="47"/>
      <c r="GDH64" s="47"/>
      <c r="GDI64" s="47"/>
      <c r="GDJ64" s="47"/>
      <c r="GDK64" s="47"/>
      <c r="GDL64" s="47"/>
      <c r="GDM64" s="47"/>
      <c r="GDN64" s="47"/>
      <c r="GDO64" s="47"/>
      <c r="GDP64" s="47"/>
      <c r="GDQ64" s="47"/>
      <c r="GDR64" s="47"/>
      <c r="GDS64" s="47"/>
      <c r="GDT64" s="47"/>
      <c r="GDU64" s="47"/>
      <c r="GDV64" s="47"/>
      <c r="GDW64" s="47"/>
      <c r="GDX64" s="47"/>
      <c r="GDY64" s="47"/>
      <c r="GDZ64" s="47"/>
      <c r="GEA64" s="47"/>
      <c r="GEB64" s="47"/>
      <c r="GEC64" s="47"/>
      <c r="GED64" s="47"/>
      <c r="GEE64" s="47"/>
      <c r="GEF64" s="47"/>
      <c r="GEG64" s="47"/>
      <c r="GEH64" s="47"/>
      <c r="GEI64" s="47"/>
      <c r="GEJ64" s="47"/>
      <c r="GEK64" s="47"/>
      <c r="GEL64" s="47"/>
      <c r="GEM64" s="47"/>
      <c r="GEN64" s="47"/>
      <c r="GEO64" s="47"/>
      <c r="GEP64" s="47"/>
      <c r="GEQ64" s="47"/>
      <c r="GER64" s="47"/>
      <c r="GES64" s="47"/>
      <c r="GET64" s="47"/>
      <c r="GEU64" s="47"/>
      <c r="GEV64" s="47"/>
      <c r="GEW64" s="47"/>
      <c r="GEX64" s="47"/>
      <c r="GEY64" s="47"/>
      <c r="GEZ64" s="47"/>
      <c r="GFA64" s="47"/>
      <c r="GFB64" s="47"/>
      <c r="GFC64" s="47"/>
      <c r="GFD64" s="47"/>
      <c r="GFE64" s="47"/>
      <c r="GFF64" s="47"/>
      <c r="GFG64" s="47"/>
      <c r="GFH64" s="47"/>
      <c r="GFI64" s="47"/>
      <c r="GFJ64" s="47"/>
      <c r="GFK64" s="47"/>
      <c r="GFL64" s="47"/>
      <c r="GFM64" s="47"/>
      <c r="GFN64" s="47"/>
      <c r="GFO64" s="47"/>
      <c r="GFP64" s="47"/>
      <c r="GFQ64" s="47"/>
      <c r="GFR64" s="47"/>
      <c r="GFS64" s="47"/>
      <c r="GFT64" s="47"/>
      <c r="GFU64" s="47"/>
      <c r="GFV64" s="47"/>
      <c r="GFW64" s="47"/>
      <c r="GFX64" s="47"/>
      <c r="GFY64" s="47"/>
      <c r="GFZ64" s="47"/>
      <c r="GGA64" s="47"/>
      <c r="GGB64" s="47"/>
      <c r="GGC64" s="47"/>
      <c r="GGD64" s="47"/>
      <c r="GGE64" s="47"/>
      <c r="GGF64" s="47"/>
      <c r="GGG64" s="47"/>
      <c r="GGH64" s="47"/>
      <c r="GGI64" s="47"/>
      <c r="GGJ64" s="47"/>
      <c r="GGK64" s="47"/>
      <c r="GGL64" s="47"/>
      <c r="GGM64" s="47"/>
      <c r="GGN64" s="47"/>
      <c r="GGO64" s="47"/>
      <c r="GGP64" s="47"/>
      <c r="GGQ64" s="47"/>
      <c r="GGR64" s="47"/>
      <c r="GGS64" s="47"/>
      <c r="GGT64" s="47"/>
      <c r="GGU64" s="47"/>
      <c r="GGV64" s="47"/>
      <c r="GGW64" s="47"/>
      <c r="GGX64" s="47"/>
      <c r="GGY64" s="47"/>
      <c r="GGZ64" s="47"/>
      <c r="GHA64" s="47"/>
      <c r="GHB64" s="47"/>
      <c r="GHC64" s="47"/>
      <c r="GHD64" s="47"/>
      <c r="GHE64" s="47"/>
      <c r="GHF64" s="47"/>
      <c r="GHG64" s="47"/>
      <c r="GHH64" s="47"/>
      <c r="GHI64" s="47"/>
      <c r="GHJ64" s="47"/>
      <c r="GHK64" s="47"/>
      <c r="GHL64" s="47"/>
      <c r="GHM64" s="47"/>
      <c r="GHN64" s="47"/>
      <c r="GHO64" s="47"/>
      <c r="GHP64" s="47"/>
      <c r="GHQ64" s="47"/>
      <c r="GHR64" s="47"/>
      <c r="GHS64" s="47"/>
      <c r="GHT64" s="47"/>
      <c r="GHU64" s="47"/>
      <c r="GHV64" s="47"/>
      <c r="GHW64" s="47"/>
      <c r="GHX64" s="47"/>
      <c r="GHY64" s="47"/>
      <c r="GHZ64" s="47"/>
      <c r="GIA64" s="47"/>
      <c r="GIB64" s="47"/>
      <c r="GIC64" s="47"/>
      <c r="GID64" s="47"/>
      <c r="GIE64" s="47"/>
      <c r="GIF64" s="47"/>
      <c r="GIG64" s="47"/>
      <c r="GIH64" s="47"/>
      <c r="GII64" s="47"/>
      <c r="GIJ64" s="47"/>
      <c r="GIK64" s="47"/>
      <c r="GIL64" s="47"/>
      <c r="GIM64" s="47"/>
      <c r="GIN64" s="47"/>
      <c r="GIO64" s="47"/>
      <c r="GIP64" s="47"/>
      <c r="GIQ64" s="47"/>
      <c r="GIR64" s="47"/>
      <c r="GIS64" s="47"/>
      <c r="GIT64" s="47"/>
      <c r="GIU64" s="47"/>
      <c r="GIV64" s="47"/>
      <c r="GIW64" s="47"/>
      <c r="GIX64" s="47"/>
      <c r="GIY64" s="47"/>
      <c r="GIZ64" s="47"/>
      <c r="GJA64" s="47"/>
      <c r="GJB64" s="47"/>
      <c r="GJC64" s="47"/>
      <c r="GJD64" s="47"/>
      <c r="GJE64" s="47"/>
      <c r="GJF64" s="47"/>
      <c r="GJG64" s="47"/>
      <c r="GJH64" s="47"/>
      <c r="GJI64" s="47"/>
      <c r="GJJ64" s="47"/>
      <c r="GJK64" s="47"/>
      <c r="GJL64" s="47"/>
      <c r="GJM64" s="47"/>
      <c r="GJN64" s="47"/>
      <c r="GJO64" s="47"/>
      <c r="GJP64" s="47"/>
      <c r="GJQ64" s="47"/>
      <c r="GJR64" s="47"/>
      <c r="GJS64" s="47"/>
      <c r="GJT64" s="47"/>
      <c r="GJU64" s="47"/>
      <c r="GJV64" s="47"/>
      <c r="GJW64" s="47"/>
      <c r="GJX64" s="47"/>
      <c r="GJY64" s="47"/>
      <c r="GJZ64" s="47"/>
      <c r="GKA64" s="47"/>
      <c r="GKB64" s="47"/>
      <c r="GKC64" s="47"/>
      <c r="GKD64" s="47"/>
      <c r="GKE64" s="47"/>
      <c r="GKF64" s="47"/>
      <c r="GKG64" s="47"/>
      <c r="GKH64" s="47"/>
      <c r="GKI64" s="47"/>
      <c r="GKJ64" s="47"/>
      <c r="GKK64" s="47"/>
      <c r="GKL64" s="47"/>
      <c r="GKM64" s="47"/>
      <c r="GKN64" s="47"/>
      <c r="GKO64" s="47"/>
      <c r="GKP64" s="47"/>
      <c r="GKQ64" s="47"/>
      <c r="GKR64" s="47"/>
      <c r="GKS64" s="47"/>
      <c r="GKT64" s="47"/>
      <c r="GKU64" s="47"/>
      <c r="GKV64" s="47"/>
      <c r="GKW64" s="47"/>
      <c r="GKX64" s="47"/>
      <c r="GKY64" s="47"/>
      <c r="GKZ64" s="47"/>
      <c r="GLA64" s="47"/>
      <c r="GLB64" s="47"/>
      <c r="GLC64" s="47"/>
      <c r="GLD64" s="47"/>
      <c r="GLE64" s="47"/>
      <c r="GLF64" s="47"/>
      <c r="GLG64" s="47"/>
      <c r="GLH64" s="47"/>
      <c r="GLI64" s="47"/>
      <c r="GLJ64" s="47"/>
      <c r="GLK64" s="47"/>
      <c r="GLL64" s="47"/>
      <c r="GLM64" s="47"/>
      <c r="GLN64" s="47"/>
      <c r="GLO64" s="47"/>
      <c r="GLP64" s="47"/>
      <c r="GLQ64" s="47"/>
      <c r="GLR64" s="47"/>
      <c r="GLS64" s="47"/>
      <c r="GLT64" s="47"/>
      <c r="GLU64" s="47"/>
      <c r="GLV64" s="47"/>
      <c r="GLW64" s="47"/>
      <c r="GLX64" s="47"/>
      <c r="GLY64" s="47"/>
      <c r="GLZ64" s="47"/>
      <c r="GMA64" s="47"/>
      <c r="GMB64" s="47"/>
      <c r="GMC64" s="47"/>
      <c r="GMD64" s="47"/>
      <c r="GME64" s="47"/>
      <c r="GMF64" s="47"/>
      <c r="GMG64" s="47"/>
      <c r="GMH64" s="47"/>
      <c r="GMI64" s="47"/>
      <c r="GMJ64" s="47"/>
      <c r="GMK64" s="47"/>
      <c r="GML64" s="47"/>
      <c r="GMM64" s="47"/>
      <c r="GMN64" s="47"/>
      <c r="GMO64" s="47"/>
      <c r="GMP64" s="47"/>
      <c r="GMQ64" s="47"/>
      <c r="GMR64" s="47"/>
      <c r="GMS64" s="47"/>
      <c r="GMT64" s="47"/>
      <c r="GMU64" s="47"/>
      <c r="GMV64" s="47"/>
      <c r="GMW64" s="47"/>
      <c r="GMX64" s="47"/>
      <c r="GMY64" s="47"/>
      <c r="GMZ64" s="47"/>
      <c r="GNA64" s="47"/>
      <c r="GNB64" s="47"/>
      <c r="GNC64" s="47"/>
      <c r="GND64" s="47"/>
      <c r="GNE64" s="47"/>
      <c r="GNF64" s="47"/>
      <c r="GNG64" s="47"/>
      <c r="GNH64" s="47"/>
      <c r="GNI64" s="47"/>
      <c r="GNJ64" s="47"/>
      <c r="GNK64" s="47"/>
      <c r="GNL64" s="47"/>
      <c r="GNM64" s="47"/>
      <c r="GNN64" s="47"/>
      <c r="GNO64" s="47"/>
      <c r="GNP64" s="47"/>
      <c r="GNQ64" s="47"/>
      <c r="GNR64" s="47"/>
      <c r="GNS64" s="47"/>
      <c r="GNT64" s="47"/>
      <c r="GNU64" s="47"/>
      <c r="GNV64" s="47"/>
      <c r="GNW64" s="47"/>
      <c r="GNX64" s="47"/>
      <c r="GNY64" s="47"/>
      <c r="GNZ64" s="47"/>
      <c r="GOA64" s="47"/>
      <c r="GOB64" s="47"/>
      <c r="GOC64" s="47"/>
      <c r="GOD64" s="47"/>
      <c r="GOE64" s="47"/>
      <c r="GOF64" s="47"/>
      <c r="GOG64" s="47"/>
      <c r="GOH64" s="47"/>
      <c r="GOI64" s="47"/>
      <c r="GOJ64" s="47"/>
      <c r="GOK64" s="47"/>
      <c r="GOL64" s="47"/>
      <c r="GOM64" s="47"/>
      <c r="GON64" s="47"/>
      <c r="GOO64" s="47"/>
      <c r="GOP64" s="47"/>
      <c r="GOQ64" s="47"/>
      <c r="GOR64" s="47"/>
      <c r="GOS64" s="47"/>
      <c r="GOT64" s="47"/>
      <c r="GOU64" s="47"/>
      <c r="GOV64" s="47"/>
      <c r="GOW64" s="47"/>
      <c r="GOX64" s="47"/>
      <c r="GOY64" s="47"/>
      <c r="GOZ64" s="47"/>
      <c r="GPA64" s="47"/>
      <c r="GPB64" s="47"/>
      <c r="GPC64" s="47"/>
      <c r="GPD64" s="47"/>
      <c r="GPE64" s="47"/>
      <c r="GPF64" s="47"/>
      <c r="GPG64" s="47"/>
      <c r="GPH64" s="47"/>
      <c r="GPI64" s="47"/>
      <c r="GPJ64" s="47"/>
      <c r="GPK64" s="47"/>
      <c r="GPL64" s="47"/>
      <c r="GPM64" s="47"/>
      <c r="GPN64" s="47"/>
      <c r="GPO64" s="47"/>
      <c r="GPP64" s="47"/>
      <c r="GPQ64" s="47"/>
      <c r="GPR64" s="47"/>
      <c r="GPS64" s="47"/>
      <c r="GPT64" s="47"/>
      <c r="GPU64" s="47"/>
      <c r="GPV64" s="47"/>
      <c r="GPW64" s="47"/>
      <c r="GPX64" s="47"/>
      <c r="GPY64" s="47"/>
      <c r="GPZ64" s="47"/>
      <c r="GQA64" s="47"/>
      <c r="GQB64" s="47"/>
      <c r="GQC64" s="47"/>
      <c r="GQD64" s="47"/>
      <c r="GQE64" s="47"/>
      <c r="GQF64" s="47"/>
      <c r="GQG64" s="47"/>
      <c r="GQH64" s="47"/>
      <c r="GQI64" s="47"/>
      <c r="GQJ64" s="47"/>
      <c r="GQK64" s="47"/>
      <c r="GQL64" s="47"/>
      <c r="GQM64" s="47"/>
      <c r="GQN64" s="47"/>
      <c r="GQO64" s="47"/>
      <c r="GQP64" s="47"/>
      <c r="GQQ64" s="47"/>
      <c r="GQR64" s="47"/>
      <c r="GQS64" s="47"/>
      <c r="GQT64" s="47"/>
      <c r="GQU64" s="47"/>
      <c r="GQV64" s="47"/>
      <c r="GQW64" s="47"/>
      <c r="GQX64" s="47"/>
      <c r="GQY64" s="47"/>
      <c r="GQZ64" s="47"/>
      <c r="GRA64" s="47"/>
      <c r="GRB64" s="47"/>
      <c r="GRC64" s="47"/>
      <c r="GRD64" s="47"/>
      <c r="GRE64" s="47"/>
      <c r="GRF64" s="47"/>
      <c r="GRG64" s="47"/>
      <c r="GRH64" s="47"/>
      <c r="GRI64" s="47"/>
      <c r="GRJ64" s="47"/>
      <c r="GRK64" s="47"/>
      <c r="GRL64" s="47"/>
      <c r="GRM64" s="47"/>
      <c r="GRN64" s="47"/>
      <c r="GRO64" s="47"/>
      <c r="GRP64" s="47"/>
      <c r="GRQ64" s="47"/>
      <c r="GRR64" s="47"/>
      <c r="GRS64" s="47"/>
      <c r="GRT64" s="47"/>
      <c r="GRU64" s="47"/>
      <c r="GRV64" s="47"/>
      <c r="GRW64" s="47"/>
      <c r="GRX64" s="47"/>
      <c r="GRY64" s="47"/>
      <c r="GRZ64" s="47"/>
      <c r="GSA64" s="47"/>
      <c r="GSB64" s="47"/>
      <c r="GSC64" s="47"/>
      <c r="GSD64" s="47"/>
      <c r="GSE64" s="47"/>
      <c r="GSF64" s="47"/>
      <c r="GSG64" s="47"/>
      <c r="GSH64" s="47"/>
      <c r="GSI64" s="47"/>
      <c r="GSJ64" s="47"/>
      <c r="GSK64" s="47"/>
      <c r="GSL64" s="47"/>
      <c r="GSM64" s="47"/>
      <c r="GSN64" s="47"/>
      <c r="GSO64" s="47"/>
      <c r="GSP64" s="47"/>
      <c r="GSQ64" s="47"/>
      <c r="GSR64" s="47"/>
      <c r="GSS64" s="47"/>
      <c r="GST64" s="47"/>
      <c r="GSU64" s="47"/>
      <c r="GSV64" s="47"/>
      <c r="GSW64" s="47"/>
      <c r="GSX64" s="47"/>
      <c r="GSY64" s="47"/>
      <c r="GSZ64" s="47"/>
      <c r="GTA64" s="47"/>
      <c r="GTB64" s="47"/>
      <c r="GTC64" s="47"/>
      <c r="GTD64" s="47"/>
      <c r="GTE64" s="47"/>
      <c r="GTF64" s="47"/>
      <c r="GTG64" s="47"/>
      <c r="GTH64" s="47"/>
      <c r="GTI64" s="47"/>
      <c r="GTJ64" s="47"/>
      <c r="GTK64" s="47"/>
      <c r="GTL64" s="47"/>
      <c r="GTM64" s="47"/>
      <c r="GTN64" s="47"/>
      <c r="GTO64" s="47"/>
      <c r="GTP64" s="47"/>
      <c r="GTQ64" s="47"/>
      <c r="GTR64" s="47"/>
      <c r="GTS64" s="47"/>
      <c r="GTT64" s="47"/>
      <c r="GTU64" s="47"/>
      <c r="GTV64" s="47"/>
      <c r="GTW64" s="47"/>
      <c r="GTX64" s="47"/>
      <c r="GTY64" s="47"/>
      <c r="GTZ64" s="47"/>
      <c r="GUA64" s="47"/>
      <c r="GUB64" s="47"/>
      <c r="GUC64" s="47"/>
      <c r="GUD64" s="47"/>
      <c r="GUE64" s="47"/>
      <c r="GUF64" s="47"/>
      <c r="GUG64" s="47"/>
      <c r="GUH64" s="47"/>
      <c r="GUI64" s="47"/>
      <c r="GUJ64" s="47"/>
      <c r="GUK64" s="47"/>
      <c r="GUL64" s="47"/>
      <c r="GUM64" s="47"/>
      <c r="GUN64" s="47"/>
      <c r="GUO64" s="47"/>
      <c r="GUP64" s="47"/>
      <c r="GUQ64" s="47"/>
      <c r="GUR64" s="47"/>
      <c r="GUS64" s="47"/>
      <c r="GUT64" s="47"/>
      <c r="GUU64" s="47"/>
      <c r="GUV64" s="47"/>
      <c r="GUW64" s="47"/>
      <c r="GUX64" s="47"/>
      <c r="GUY64" s="47"/>
      <c r="GUZ64" s="47"/>
      <c r="GVA64" s="47"/>
      <c r="GVB64" s="47"/>
      <c r="GVC64" s="47"/>
      <c r="GVD64" s="47"/>
      <c r="GVE64" s="47"/>
      <c r="GVF64" s="47"/>
      <c r="GVG64" s="47"/>
      <c r="GVH64" s="47"/>
      <c r="GVI64" s="47"/>
      <c r="GVJ64" s="47"/>
      <c r="GVK64" s="47"/>
      <c r="GVL64" s="47"/>
      <c r="GVM64" s="47"/>
      <c r="GVN64" s="47"/>
      <c r="GVO64" s="47"/>
      <c r="GVP64" s="47"/>
      <c r="GVQ64" s="47"/>
      <c r="GVR64" s="47"/>
      <c r="GVS64" s="47"/>
      <c r="GVT64" s="47"/>
      <c r="GVU64" s="47"/>
      <c r="GVV64" s="47"/>
      <c r="GVW64" s="47"/>
      <c r="GVX64" s="47"/>
      <c r="GVY64" s="47"/>
      <c r="GVZ64" s="47"/>
      <c r="GWA64" s="47"/>
      <c r="GWB64" s="47"/>
      <c r="GWC64" s="47"/>
      <c r="GWD64" s="47"/>
      <c r="GWE64" s="47"/>
      <c r="GWF64" s="47"/>
      <c r="GWG64" s="47"/>
      <c r="GWH64" s="47"/>
      <c r="GWI64" s="47"/>
      <c r="GWJ64" s="47"/>
      <c r="GWK64" s="47"/>
      <c r="GWL64" s="47"/>
      <c r="GWM64" s="47"/>
      <c r="GWN64" s="47"/>
      <c r="GWO64" s="47"/>
      <c r="GWP64" s="47"/>
      <c r="GWQ64" s="47"/>
      <c r="GWR64" s="47"/>
      <c r="GWS64" s="47"/>
      <c r="GWT64" s="47"/>
      <c r="GWU64" s="47"/>
      <c r="GWV64" s="47"/>
      <c r="GWW64" s="47"/>
      <c r="GWX64" s="47"/>
      <c r="GWY64" s="47"/>
      <c r="GWZ64" s="47"/>
      <c r="GXA64" s="47"/>
      <c r="GXB64" s="47"/>
      <c r="GXC64" s="47"/>
      <c r="GXD64" s="47"/>
      <c r="GXE64" s="47"/>
      <c r="GXF64" s="47"/>
      <c r="GXG64" s="47"/>
      <c r="GXH64" s="47"/>
      <c r="GXI64" s="47"/>
      <c r="GXJ64" s="47"/>
      <c r="GXK64" s="47"/>
      <c r="GXL64" s="47"/>
      <c r="GXM64" s="47"/>
      <c r="GXN64" s="47"/>
      <c r="GXO64" s="47"/>
      <c r="GXP64" s="47"/>
      <c r="GXQ64" s="47"/>
      <c r="GXR64" s="47"/>
      <c r="GXS64" s="47"/>
      <c r="GXT64" s="47"/>
      <c r="GXU64" s="47"/>
      <c r="GXV64" s="47"/>
      <c r="GXW64" s="47"/>
      <c r="GXX64" s="47"/>
      <c r="GXY64" s="47"/>
      <c r="GXZ64" s="47"/>
      <c r="GYA64" s="47"/>
      <c r="GYB64" s="47"/>
      <c r="GYC64" s="47"/>
      <c r="GYD64" s="47"/>
      <c r="GYE64" s="47"/>
      <c r="GYF64" s="47"/>
      <c r="GYG64" s="47"/>
      <c r="GYH64" s="47"/>
      <c r="GYI64" s="47"/>
      <c r="GYJ64" s="47"/>
      <c r="GYK64" s="47"/>
      <c r="GYL64" s="47"/>
      <c r="GYM64" s="47"/>
      <c r="GYN64" s="47"/>
      <c r="GYO64" s="47"/>
      <c r="GYP64" s="47"/>
      <c r="GYQ64" s="47"/>
      <c r="GYR64" s="47"/>
      <c r="GYS64" s="47"/>
      <c r="GYT64" s="47"/>
      <c r="GYU64" s="47"/>
      <c r="GYV64" s="47"/>
      <c r="GYW64" s="47"/>
      <c r="GYX64" s="47"/>
      <c r="GYY64" s="47"/>
      <c r="GYZ64" s="47"/>
      <c r="GZA64" s="47"/>
      <c r="GZB64" s="47"/>
      <c r="GZC64" s="47"/>
      <c r="GZD64" s="47"/>
      <c r="GZE64" s="47"/>
      <c r="GZF64" s="47"/>
      <c r="GZG64" s="47"/>
      <c r="GZH64" s="47"/>
      <c r="GZI64" s="47"/>
      <c r="GZJ64" s="47"/>
      <c r="GZK64" s="47"/>
      <c r="GZL64" s="47"/>
      <c r="GZM64" s="47"/>
      <c r="GZN64" s="47"/>
      <c r="GZO64" s="47"/>
      <c r="GZP64" s="47"/>
      <c r="GZQ64" s="47"/>
      <c r="GZR64" s="47"/>
      <c r="GZS64" s="47"/>
      <c r="GZT64" s="47"/>
      <c r="GZU64" s="47"/>
      <c r="GZV64" s="47"/>
      <c r="GZW64" s="47"/>
      <c r="GZX64" s="47"/>
      <c r="GZY64" s="47"/>
      <c r="GZZ64" s="47"/>
      <c r="HAA64" s="47"/>
      <c r="HAB64" s="47"/>
      <c r="HAC64" s="47"/>
      <c r="HAD64" s="47"/>
      <c r="HAE64" s="47"/>
      <c r="HAF64" s="47"/>
      <c r="HAG64" s="47"/>
      <c r="HAH64" s="47"/>
      <c r="HAI64" s="47"/>
      <c r="HAJ64" s="47"/>
      <c r="HAK64" s="47"/>
      <c r="HAL64" s="47"/>
      <c r="HAM64" s="47"/>
      <c r="HAN64" s="47"/>
      <c r="HAO64" s="47"/>
      <c r="HAP64" s="47"/>
      <c r="HAQ64" s="47"/>
      <c r="HAR64" s="47"/>
      <c r="HAS64" s="47"/>
      <c r="HAT64" s="47"/>
      <c r="HAU64" s="47"/>
      <c r="HAV64" s="47"/>
      <c r="HAW64" s="47"/>
      <c r="HAX64" s="47"/>
      <c r="HAY64" s="47"/>
      <c r="HAZ64" s="47"/>
      <c r="HBA64" s="47"/>
      <c r="HBB64" s="47"/>
      <c r="HBC64" s="47"/>
      <c r="HBD64" s="47"/>
      <c r="HBE64" s="47"/>
      <c r="HBF64" s="47"/>
      <c r="HBG64" s="47"/>
      <c r="HBH64" s="47"/>
      <c r="HBI64" s="47"/>
      <c r="HBJ64" s="47"/>
      <c r="HBK64" s="47"/>
      <c r="HBL64" s="47"/>
      <c r="HBM64" s="47"/>
      <c r="HBN64" s="47"/>
      <c r="HBO64" s="47"/>
      <c r="HBP64" s="47"/>
      <c r="HBQ64" s="47"/>
      <c r="HBR64" s="47"/>
      <c r="HBS64" s="47"/>
      <c r="HBT64" s="47"/>
      <c r="HBU64" s="47"/>
      <c r="HBV64" s="47"/>
      <c r="HBW64" s="47"/>
      <c r="HBX64" s="47"/>
      <c r="HBY64" s="47"/>
      <c r="HBZ64" s="47"/>
      <c r="HCA64" s="47"/>
      <c r="HCB64" s="47"/>
      <c r="HCC64" s="47"/>
      <c r="HCD64" s="47"/>
      <c r="HCE64" s="47"/>
      <c r="HCF64" s="47"/>
      <c r="HCG64" s="47"/>
      <c r="HCH64" s="47"/>
      <c r="HCI64" s="47"/>
      <c r="HCJ64" s="47"/>
      <c r="HCK64" s="47"/>
      <c r="HCL64" s="47"/>
      <c r="HCM64" s="47"/>
      <c r="HCN64" s="47"/>
      <c r="HCO64" s="47"/>
      <c r="HCP64" s="47"/>
      <c r="HCQ64" s="47"/>
      <c r="HCR64" s="47"/>
      <c r="HCS64" s="47"/>
      <c r="HCT64" s="47"/>
      <c r="HCU64" s="47"/>
      <c r="HCV64" s="47"/>
      <c r="HCW64" s="47"/>
      <c r="HCX64" s="47"/>
      <c r="HCY64" s="47"/>
      <c r="HCZ64" s="47"/>
      <c r="HDA64" s="47"/>
      <c r="HDB64" s="47"/>
      <c r="HDC64" s="47"/>
      <c r="HDD64" s="47"/>
      <c r="HDE64" s="47"/>
      <c r="HDF64" s="47"/>
      <c r="HDG64" s="47"/>
      <c r="HDH64" s="47"/>
      <c r="HDI64" s="47"/>
      <c r="HDJ64" s="47"/>
      <c r="HDK64" s="47"/>
      <c r="HDL64" s="47"/>
      <c r="HDM64" s="47"/>
      <c r="HDN64" s="47"/>
      <c r="HDO64" s="47"/>
      <c r="HDP64" s="47"/>
      <c r="HDQ64" s="47"/>
      <c r="HDR64" s="47"/>
      <c r="HDS64" s="47"/>
      <c r="HDT64" s="47"/>
      <c r="HDU64" s="47"/>
      <c r="HDV64" s="47"/>
      <c r="HDW64" s="47"/>
      <c r="HDX64" s="47"/>
      <c r="HDY64" s="47"/>
      <c r="HDZ64" s="47"/>
      <c r="HEA64" s="47"/>
      <c r="HEB64" s="47"/>
      <c r="HEC64" s="47"/>
      <c r="HED64" s="47"/>
      <c r="HEE64" s="47"/>
      <c r="HEF64" s="47"/>
      <c r="HEG64" s="47"/>
      <c r="HEH64" s="47"/>
      <c r="HEI64" s="47"/>
      <c r="HEJ64" s="47"/>
      <c r="HEK64" s="47"/>
      <c r="HEL64" s="47"/>
      <c r="HEM64" s="47"/>
      <c r="HEN64" s="47"/>
      <c r="HEO64" s="47"/>
      <c r="HEP64" s="47"/>
      <c r="HEQ64" s="47"/>
      <c r="HER64" s="47"/>
      <c r="HES64" s="47"/>
      <c r="HET64" s="47"/>
      <c r="HEU64" s="47"/>
      <c r="HEV64" s="47"/>
      <c r="HEW64" s="47"/>
      <c r="HEX64" s="47"/>
      <c r="HEY64" s="47"/>
      <c r="HEZ64" s="47"/>
      <c r="HFA64" s="47"/>
      <c r="HFB64" s="47"/>
      <c r="HFC64" s="47"/>
      <c r="HFD64" s="47"/>
      <c r="HFE64" s="47"/>
      <c r="HFF64" s="47"/>
      <c r="HFG64" s="47"/>
      <c r="HFH64" s="47"/>
      <c r="HFI64" s="47"/>
      <c r="HFJ64" s="47"/>
      <c r="HFK64" s="47"/>
      <c r="HFL64" s="47"/>
      <c r="HFM64" s="47"/>
      <c r="HFN64" s="47"/>
      <c r="HFO64" s="47"/>
      <c r="HFP64" s="47"/>
      <c r="HFQ64" s="47"/>
      <c r="HFR64" s="47"/>
      <c r="HFS64" s="47"/>
      <c r="HFT64" s="47"/>
      <c r="HFU64" s="47"/>
      <c r="HFV64" s="47"/>
      <c r="HFW64" s="47"/>
      <c r="HFX64" s="47"/>
      <c r="HFY64" s="47"/>
      <c r="HFZ64" s="47"/>
      <c r="HGA64" s="47"/>
      <c r="HGB64" s="47"/>
      <c r="HGC64" s="47"/>
      <c r="HGD64" s="47"/>
      <c r="HGE64" s="47"/>
      <c r="HGF64" s="47"/>
      <c r="HGG64" s="47"/>
      <c r="HGH64" s="47"/>
      <c r="HGI64" s="47"/>
      <c r="HGJ64" s="47"/>
      <c r="HGK64" s="47"/>
      <c r="HGL64" s="47"/>
      <c r="HGM64" s="47"/>
      <c r="HGN64" s="47"/>
      <c r="HGO64" s="47"/>
      <c r="HGP64" s="47"/>
      <c r="HGQ64" s="47"/>
      <c r="HGR64" s="47"/>
      <c r="HGS64" s="47"/>
      <c r="HGT64" s="47"/>
      <c r="HGU64" s="47"/>
      <c r="HGV64" s="47"/>
      <c r="HGW64" s="47"/>
      <c r="HGX64" s="47"/>
      <c r="HGY64" s="47"/>
      <c r="HGZ64" s="47"/>
      <c r="HHA64" s="47"/>
      <c r="HHB64" s="47"/>
      <c r="HHC64" s="47"/>
      <c r="HHD64" s="47"/>
      <c r="HHE64" s="47"/>
      <c r="HHF64" s="47"/>
      <c r="HHG64" s="47"/>
      <c r="HHH64" s="47"/>
      <c r="HHI64" s="47"/>
      <c r="HHJ64" s="47"/>
      <c r="HHK64" s="47"/>
      <c r="HHL64" s="47"/>
      <c r="HHM64" s="47"/>
      <c r="HHN64" s="47"/>
      <c r="HHO64" s="47"/>
      <c r="HHP64" s="47"/>
      <c r="HHQ64" s="47"/>
      <c r="HHR64" s="47"/>
      <c r="HHS64" s="47"/>
      <c r="HHT64" s="47"/>
      <c r="HHU64" s="47"/>
      <c r="HHV64" s="47"/>
      <c r="HHW64" s="47"/>
      <c r="HHX64" s="47"/>
      <c r="HHY64" s="47"/>
      <c r="HHZ64" s="47"/>
      <c r="HIA64" s="47"/>
      <c r="HIB64" s="47"/>
      <c r="HIC64" s="47"/>
      <c r="HID64" s="47"/>
      <c r="HIE64" s="47"/>
      <c r="HIF64" s="47"/>
      <c r="HIG64" s="47"/>
      <c r="HIH64" s="47"/>
      <c r="HII64" s="47"/>
      <c r="HIJ64" s="47"/>
      <c r="HIK64" s="47"/>
      <c r="HIL64" s="47"/>
      <c r="HIM64" s="47"/>
      <c r="HIN64" s="47"/>
      <c r="HIO64" s="47"/>
      <c r="HIP64" s="47"/>
      <c r="HIQ64" s="47"/>
      <c r="HIR64" s="47"/>
      <c r="HIS64" s="47"/>
      <c r="HIT64" s="47"/>
      <c r="HIU64" s="47"/>
      <c r="HIV64" s="47"/>
      <c r="HIW64" s="47"/>
      <c r="HIX64" s="47"/>
      <c r="HIY64" s="47"/>
      <c r="HIZ64" s="47"/>
      <c r="HJA64" s="47"/>
      <c r="HJB64" s="47"/>
      <c r="HJC64" s="47"/>
      <c r="HJD64" s="47"/>
      <c r="HJE64" s="47"/>
      <c r="HJF64" s="47"/>
      <c r="HJG64" s="47"/>
      <c r="HJH64" s="47"/>
      <c r="HJI64" s="47"/>
      <c r="HJJ64" s="47"/>
      <c r="HJK64" s="47"/>
      <c r="HJL64" s="47"/>
      <c r="HJM64" s="47"/>
      <c r="HJN64" s="47"/>
      <c r="HJO64" s="47"/>
      <c r="HJP64" s="47"/>
      <c r="HJQ64" s="47"/>
      <c r="HJR64" s="47"/>
      <c r="HJS64" s="47"/>
      <c r="HJT64" s="47"/>
      <c r="HJU64" s="47"/>
      <c r="HJV64" s="47"/>
      <c r="HJW64" s="47"/>
      <c r="HJX64" s="47"/>
      <c r="HJY64" s="47"/>
      <c r="HJZ64" s="47"/>
      <c r="HKA64" s="47"/>
      <c r="HKB64" s="47"/>
      <c r="HKC64" s="47"/>
      <c r="HKD64" s="47"/>
      <c r="HKE64" s="47"/>
      <c r="HKF64" s="47"/>
      <c r="HKG64" s="47"/>
      <c r="HKH64" s="47"/>
      <c r="HKI64" s="47"/>
      <c r="HKJ64" s="47"/>
      <c r="HKK64" s="47"/>
      <c r="HKL64" s="47"/>
      <c r="HKM64" s="47"/>
      <c r="HKN64" s="47"/>
      <c r="HKO64" s="47"/>
      <c r="HKP64" s="47"/>
      <c r="HKQ64" s="47"/>
      <c r="HKR64" s="47"/>
      <c r="HKS64" s="47"/>
      <c r="HKT64" s="47"/>
      <c r="HKU64" s="47"/>
      <c r="HKV64" s="47"/>
      <c r="HKW64" s="47"/>
      <c r="HKX64" s="47"/>
      <c r="HKY64" s="47"/>
      <c r="HKZ64" s="47"/>
      <c r="HLA64" s="47"/>
      <c r="HLB64" s="47"/>
      <c r="HLC64" s="47"/>
      <c r="HLD64" s="47"/>
      <c r="HLE64" s="47"/>
      <c r="HLF64" s="47"/>
      <c r="HLG64" s="47"/>
      <c r="HLH64" s="47"/>
      <c r="HLI64" s="47"/>
      <c r="HLJ64" s="47"/>
      <c r="HLK64" s="47"/>
      <c r="HLL64" s="47"/>
      <c r="HLM64" s="47"/>
      <c r="HLN64" s="47"/>
      <c r="HLO64" s="47"/>
      <c r="HLP64" s="47"/>
      <c r="HLQ64" s="47"/>
      <c r="HLR64" s="47"/>
      <c r="HLS64" s="47"/>
      <c r="HLT64" s="47"/>
      <c r="HLU64" s="47"/>
      <c r="HLV64" s="47"/>
      <c r="HLW64" s="47"/>
      <c r="HLX64" s="47"/>
      <c r="HLY64" s="47"/>
      <c r="HLZ64" s="47"/>
      <c r="HMA64" s="47"/>
      <c r="HMB64" s="47"/>
      <c r="HMC64" s="47"/>
      <c r="HMD64" s="47"/>
      <c r="HME64" s="47"/>
      <c r="HMF64" s="47"/>
      <c r="HMG64" s="47"/>
      <c r="HMH64" s="47"/>
      <c r="HMI64" s="47"/>
      <c r="HMJ64" s="47"/>
      <c r="HMK64" s="47"/>
      <c r="HML64" s="47"/>
      <c r="HMM64" s="47"/>
      <c r="HMN64" s="47"/>
      <c r="HMO64" s="47"/>
      <c r="HMP64" s="47"/>
      <c r="HMQ64" s="47"/>
      <c r="HMR64" s="47"/>
      <c r="HMS64" s="47"/>
      <c r="HMT64" s="47"/>
      <c r="HMU64" s="47"/>
      <c r="HMV64" s="47"/>
      <c r="HMW64" s="47"/>
      <c r="HMX64" s="47"/>
      <c r="HMY64" s="47"/>
      <c r="HMZ64" s="47"/>
      <c r="HNA64" s="47"/>
      <c r="HNB64" s="47"/>
      <c r="HNC64" s="47"/>
      <c r="HND64" s="47"/>
      <c r="HNE64" s="47"/>
      <c r="HNF64" s="47"/>
      <c r="HNG64" s="47"/>
      <c r="HNH64" s="47"/>
      <c r="HNI64" s="47"/>
      <c r="HNJ64" s="47"/>
      <c r="HNK64" s="47"/>
      <c r="HNL64" s="47"/>
      <c r="HNM64" s="47"/>
      <c r="HNN64" s="47"/>
      <c r="HNO64" s="47"/>
      <c r="HNP64" s="47"/>
      <c r="HNQ64" s="47"/>
      <c r="HNR64" s="47"/>
      <c r="HNS64" s="47"/>
      <c r="HNT64" s="47"/>
      <c r="HNU64" s="47"/>
      <c r="HNV64" s="47"/>
      <c r="HNW64" s="47"/>
      <c r="HNX64" s="47"/>
      <c r="HNY64" s="47"/>
      <c r="HNZ64" s="47"/>
      <c r="HOA64" s="47"/>
      <c r="HOB64" s="47"/>
      <c r="HOC64" s="47"/>
      <c r="HOD64" s="47"/>
      <c r="HOE64" s="47"/>
      <c r="HOF64" s="47"/>
      <c r="HOG64" s="47"/>
      <c r="HOH64" s="47"/>
      <c r="HOI64" s="47"/>
      <c r="HOJ64" s="47"/>
      <c r="HOK64" s="47"/>
      <c r="HOL64" s="47"/>
      <c r="HOM64" s="47"/>
      <c r="HON64" s="47"/>
      <c r="HOO64" s="47"/>
      <c r="HOP64" s="47"/>
      <c r="HOQ64" s="47"/>
      <c r="HOR64" s="47"/>
      <c r="HOS64" s="47"/>
      <c r="HOT64" s="47"/>
      <c r="HOU64" s="47"/>
      <c r="HOV64" s="47"/>
      <c r="HOW64" s="47"/>
      <c r="HOX64" s="47"/>
      <c r="HOY64" s="47"/>
      <c r="HOZ64" s="47"/>
      <c r="HPA64" s="47"/>
      <c r="HPB64" s="47"/>
      <c r="HPC64" s="47"/>
      <c r="HPD64" s="47"/>
      <c r="HPE64" s="47"/>
      <c r="HPF64" s="47"/>
      <c r="HPG64" s="47"/>
      <c r="HPH64" s="47"/>
      <c r="HPI64" s="47"/>
      <c r="HPJ64" s="47"/>
      <c r="HPK64" s="47"/>
      <c r="HPL64" s="47"/>
      <c r="HPM64" s="47"/>
      <c r="HPN64" s="47"/>
      <c r="HPO64" s="47"/>
      <c r="HPP64" s="47"/>
      <c r="HPQ64" s="47"/>
      <c r="HPR64" s="47"/>
      <c r="HPS64" s="47"/>
      <c r="HPT64" s="47"/>
      <c r="HPU64" s="47"/>
      <c r="HPV64" s="47"/>
      <c r="HPW64" s="47"/>
      <c r="HPX64" s="47"/>
      <c r="HPY64" s="47"/>
      <c r="HPZ64" s="47"/>
      <c r="HQA64" s="47"/>
      <c r="HQB64" s="47"/>
      <c r="HQC64" s="47"/>
      <c r="HQD64" s="47"/>
      <c r="HQE64" s="47"/>
      <c r="HQF64" s="47"/>
      <c r="HQG64" s="47"/>
      <c r="HQH64" s="47"/>
      <c r="HQI64" s="47"/>
      <c r="HQJ64" s="47"/>
      <c r="HQK64" s="47"/>
      <c r="HQL64" s="47"/>
      <c r="HQM64" s="47"/>
      <c r="HQN64" s="47"/>
      <c r="HQO64" s="47"/>
      <c r="HQP64" s="47"/>
      <c r="HQQ64" s="47"/>
      <c r="HQR64" s="47"/>
      <c r="HQS64" s="47"/>
      <c r="HQT64" s="47"/>
      <c r="HQU64" s="47"/>
      <c r="HQV64" s="47"/>
      <c r="HQW64" s="47"/>
      <c r="HQX64" s="47"/>
      <c r="HQY64" s="47"/>
      <c r="HQZ64" s="47"/>
      <c r="HRA64" s="47"/>
      <c r="HRB64" s="47"/>
      <c r="HRC64" s="47"/>
      <c r="HRD64" s="47"/>
      <c r="HRE64" s="47"/>
      <c r="HRF64" s="47"/>
      <c r="HRG64" s="47"/>
      <c r="HRH64" s="47"/>
      <c r="HRI64" s="47"/>
      <c r="HRJ64" s="47"/>
      <c r="HRK64" s="47"/>
      <c r="HRL64" s="47"/>
      <c r="HRM64" s="47"/>
      <c r="HRN64" s="47"/>
      <c r="HRO64" s="47"/>
      <c r="HRP64" s="47"/>
      <c r="HRQ64" s="47"/>
      <c r="HRR64" s="47"/>
      <c r="HRS64" s="47"/>
      <c r="HRT64" s="47"/>
      <c r="HRU64" s="47"/>
      <c r="HRV64" s="47"/>
      <c r="HRW64" s="47"/>
      <c r="HRX64" s="47"/>
      <c r="HRY64" s="47"/>
      <c r="HRZ64" s="47"/>
      <c r="HSA64" s="47"/>
      <c r="HSB64" s="47"/>
      <c r="HSC64" s="47"/>
      <c r="HSD64" s="47"/>
      <c r="HSE64" s="47"/>
      <c r="HSF64" s="47"/>
      <c r="HSG64" s="47"/>
      <c r="HSH64" s="47"/>
      <c r="HSI64" s="47"/>
      <c r="HSJ64" s="47"/>
      <c r="HSK64" s="47"/>
      <c r="HSL64" s="47"/>
      <c r="HSM64" s="47"/>
      <c r="HSN64" s="47"/>
      <c r="HSO64" s="47"/>
      <c r="HSP64" s="47"/>
      <c r="HSQ64" s="47"/>
      <c r="HSR64" s="47"/>
      <c r="HSS64" s="47"/>
      <c r="HST64" s="47"/>
      <c r="HSU64" s="47"/>
      <c r="HSV64" s="47"/>
      <c r="HSW64" s="47"/>
      <c r="HSX64" s="47"/>
      <c r="HSY64" s="47"/>
      <c r="HSZ64" s="47"/>
      <c r="HTA64" s="47"/>
      <c r="HTB64" s="47"/>
      <c r="HTC64" s="47"/>
      <c r="HTD64" s="47"/>
      <c r="HTE64" s="47"/>
      <c r="HTF64" s="47"/>
      <c r="HTG64" s="47"/>
      <c r="HTH64" s="47"/>
      <c r="HTI64" s="47"/>
      <c r="HTJ64" s="47"/>
      <c r="HTK64" s="47"/>
      <c r="HTL64" s="47"/>
      <c r="HTM64" s="47"/>
      <c r="HTN64" s="47"/>
      <c r="HTO64" s="47"/>
      <c r="HTP64" s="47"/>
      <c r="HTQ64" s="47"/>
      <c r="HTR64" s="47"/>
      <c r="HTS64" s="47"/>
      <c r="HTT64" s="47"/>
      <c r="HTU64" s="47"/>
      <c r="HTV64" s="47"/>
      <c r="HTW64" s="47"/>
      <c r="HTX64" s="47"/>
      <c r="HTY64" s="47"/>
      <c r="HTZ64" s="47"/>
      <c r="HUA64" s="47"/>
      <c r="HUB64" s="47"/>
      <c r="HUC64" s="47"/>
      <c r="HUD64" s="47"/>
      <c r="HUE64" s="47"/>
      <c r="HUF64" s="47"/>
      <c r="HUG64" s="47"/>
      <c r="HUH64" s="47"/>
      <c r="HUI64" s="47"/>
      <c r="HUJ64" s="47"/>
      <c r="HUK64" s="47"/>
      <c r="HUL64" s="47"/>
      <c r="HUM64" s="47"/>
      <c r="HUN64" s="47"/>
      <c r="HUO64" s="47"/>
      <c r="HUP64" s="47"/>
      <c r="HUQ64" s="47"/>
      <c r="HUR64" s="47"/>
      <c r="HUS64" s="47"/>
      <c r="HUT64" s="47"/>
      <c r="HUU64" s="47"/>
      <c r="HUV64" s="47"/>
      <c r="HUW64" s="47"/>
      <c r="HUX64" s="47"/>
      <c r="HUY64" s="47"/>
      <c r="HUZ64" s="47"/>
      <c r="HVA64" s="47"/>
      <c r="HVB64" s="47"/>
      <c r="HVC64" s="47"/>
      <c r="HVD64" s="47"/>
      <c r="HVE64" s="47"/>
      <c r="HVF64" s="47"/>
      <c r="HVG64" s="47"/>
      <c r="HVH64" s="47"/>
      <c r="HVI64" s="47"/>
      <c r="HVJ64" s="47"/>
      <c r="HVK64" s="47"/>
      <c r="HVL64" s="47"/>
      <c r="HVM64" s="47"/>
      <c r="HVN64" s="47"/>
      <c r="HVO64" s="47"/>
      <c r="HVP64" s="47"/>
      <c r="HVQ64" s="47"/>
      <c r="HVR64" s="47"/>
      <c r="HVS64" s="47"/>
      <c r="HVT64" s="47"/>
      <c r="HVU64" s="47"/>
      <c r="HVV64" s="47"/>
      <c r="HVW64" s="47"/>
      <c r="HVX64" s="47"/>
      <c r="HVY64" s="47"/>
      <c r="HVZ64" s="47"/>
      <c r="HWA64" s="47"/>
      <c r="HWB64" s="47"/>
      <c r="HWC64" s="47"/>
      <c r="HWD64" s="47"/>
      <c r="HWE64" s="47"/>
      <c r="HWF64" s="47"/>
      <c r="HWG64" s="47"/>
      <c r="HWH64" s="47"/>
      <c r="HWI64" s="47"/>
      <c r="HWJ64" s="47"/>
      <c r="HWK64" s="47"/>
      <c r="HWL64" s="47"/>
      <c r="HWM64" s="47"/>
      <c r="HWN64" s="47"/>
      <c r="HWO64" s="47"/>
      <c r="HWP64" s="47"/>
      <c r="HWQ64" s="47"/>
      <c r="HWR64" s="47"/>
      <c r="HWS64" s="47"/>
      <c r="HWT64" s="47"/>
      <c r="HWU64" s="47"/>
      <c r="HWV64" s="47"/>
      <c r="HWW64" s="47"/>
      <c r="HWX64" s="47"/>
      <c r="HWY64" s="47"/>
      <c r="HWZ64" s="47"/>
      <c r="HXA64" s="47"/>
      <c r="HXB64" s="47"/>
      <c r="HXC64" s="47"/>
      <c r="HXD64" s="47"/>
      <c r="HXE64" s="47"/>
      <c r="HXF64" s="47"/>
      <c r="HXG64" s="47"/>
      <c r="HXH64" s="47"/>
      <c r="HXI64" s="47"/>
      <c r="HXJ64" s="47"/>
      <c r="HXK64" s="47"/>
      <c r="HXL64" s="47"/>
      <c r="HXM64" s="47"/>
      <c r="HXN64" s="47"/>
      <c r="HXO64" s="47"/>
      <c r="HXP64" s="47"/>
      <c r="HXQ64" s="47"/>
      <c r="HXR64" s="47"/>
      <c r="HXS64" s="47"/>
      <c r="HXT64" s="47"/>
      <c r="HXU64" s="47"/>
      <c r="HXV64" s="47"/>
      <c r="HXW64" s="47"/>
      <c r="HXX64" s="47"/>
      <c r="HXY64" s="47"/>
      <c r="HXZ64" s="47"/>
      <c r="HYA64" s="47"/>
      <c r="HYB64" s="47"/>
      <c r="HYC64" s="47"/>
      <c r="HYD64" s="47"/>
      <c r="HYE64" s="47"/>
      <c r="HYF64" s="47"/>
      <c r="HYG64" s="47"/>
      <c r="HYH64" s="47"/>
      <c r="HYI64" s="47"/>
      <c r="HYJ64" s="47"/>
      <c r="HYK64" s="47"/>
      <c r="HYL64" s="47"/>
      <c r="HYM64" s="47"/>
      <c r="HYN64" s="47"/>
      <c r="HYO64" s="47"/>
      <c r="HYP64" s="47"/>
      <c r="HYQ64" s="47"/>
      <c r="HYR64" s="47"/>
      <c r="HYS64" s="47"/>
      <c r="HYT64" s="47"/>
      <c r="HYU64" s="47"/>
      <c r="HYV64" s="47"/>
      <c r="HYW64" s="47"/>
      <c r="HYX64" s="47"/>
      <c r="HYY64" s="47"/>
      <c r="HYZ64" s="47"/>
      <c r="HZA64" s="47"/>
      <c r="HZB64" s="47"/>
      <c r="HZC64" s="47"/>
      <c r="HZD64" s="47"/>
      <c r="HZE64" s="47"/>
      <c r="HZF64" s="47"/>
      <c r="HZG64" s="47"/>
      <c r="HZH64" s="47"/>
      <c r="HZI64" s="47"/>
      <c r="HZJ64" s="47"/>
      <c r="HZK64" s="47"/>
      <c r="HZL64" s="47"/>
      <c r="HZM64" s="47"/>
      <c r="HZN64" s="47"/>
      <c r="HZO64" s="47"/>
      <c r="HZP64" s="47"/>
      <c r="HZQ64" s="47"/>
      <c r="HZR64" s="47"/>
      <c r="HZS64" s="47"/>
      <c r="HZT64" s="47"/>
      <c r="HZU64" s="47"/>
      <c r="HZV64" s="47"/>
      <c r="HZW64" s="47"/>
      <c r="HZX64" s="47"/>
      <c r="HZY64" s="47"/>
      <c r="HZZ64" s="47"/>
      <c r="IAA64" s="47"/>
      <c r="IAB64" s="47"/>
      <c r="IAC64" s="47"/>
      <c r="IAD64" s="47"/>
      <c r="IAE64" s="47"/>
      <c r="IAF64" s="47"/>
      <c r="IAG64" s="47"/>
      <c r="IAH64" s="47"/>
      <c r="IAI64" s="47"/>
      <c r="IAJ64" s="47"/>
      <c r="IAK64" s="47"/>
      <c r="IAL64" s="47"/>
      <c r="IAM64" s="47"/>
      <c r="IAN64" s="47"/>
      <c r="IAO64" s="47"/>
      <c r="IAP64" s="47"/>
      <c r="IAQ64" s="47"/>
      <c r="IAR64" s="47"/>
      <c r="IAS64" s="47"/>
      <c r="IAT64" s="47"/>
      <c r="IAU64" s="47"/>
      <c r="IAV64" s="47"/>
      <c r="IAW64" s="47"/>
      <c r="IAX64" s="47"/>
      <c r="IAY64" s="47"/>
      <c r="IAZ64" s="47"/>
      <c r="IBA64" s="47"/>
      <c r="IBB64" s="47"/>
      <c r="IBC64" s="47"/>
      <c r="IBD64" s="47"/>
      <c r="IBE64" s="47"/>
      <c r="IBF64" s="47"/>
      <c r="IBG64" s="47"/>
      <c r="IBH64" s="47"/>
      <c r="IBI64" s="47"/>
      <c r="IBJ64" s="47"/>
      <c r="IBK64" s="47"/>
      <c r="IBL64" s="47"/>
      <c r="IBM64" s="47"/>
      <c r="IBN64" s="47"/>
      <c r="IBO64" s="47"/>
      <c r="IBP64" s="47"/>
      <c r="IBQ64" s="47"/>
      <c r="IBR64" s="47"/>
      <c r="IBS64" s="47"/>
      <c r="IBT64" s="47"/>
      <c r="IBU64" s="47"/>
      <c r="IBV64" s="47"/>
      <c r="IBW64" s="47"/>
      <c r="IBX64" s="47"/>
      <c r="IBY64" s="47"/>
      <c r="IBZ64" s="47"/>
      <c r="ICA64" s="47"/>
      <c r="ICB64" s="47"/>
      <c r="ICC64" s="47"/>
      <c r="ICD64" s="47"/>
      <c r="ICE64" s="47"/>
      <c r="ICF64" s="47"/>
      <c r="ICG64" s="47"/>
      <c r="ICH64" s="47"/>
      <c r="ICI64" s="47"/>
      <c r="ICJ64" s="47"/>
      <c r="ICK64" s="47"/>
      <c r="ICL64" s="47"/>
      <c r="ICM64" s="47"/>
      <c r="ICN64" s="47"/>
      <c r="ICO64" s="47"/>
      <c r="ICP64" s="47"/>
      <c r="ICQ64" s="47"/>
      <c r="ICR64" s="47"/>
      <c r="ICS64" s="47"/>
      <c r="ICT64" s="47"/>
      <c r="ICU64" s="47"/>
      <c r="ICV64" s="47"/>
      <c r="ICW64" s="47"/>
      <c r="ICX64" s="47"/>
      <c r="ICY64" s="47"/>
      <c r="ICZ64" s="47"/>
      <c r="IDA64" s="47"/>
      <c r="IDB64" s="47"/>
      <c r="IDC64" s="47"/>
      <c r="IDD64" s="47"/>
      <c r="IDE64" s="47"/>
      <c r="IDF64" s="47"/>
      <c r="IDG64" s="47"/>
      <c r="IDH64" s="47"/>
      <c r="IDI64" s="47"/>
      <c r="IDJ64" s="47"/>
      <c r="IDK64" s="47"/>
      <c r="IDL64" s="47"/>
      <c r="IDM64" s="47"/>
      <c r="IDN64" s="47"/>
      <c r="IDO64" s="47"/>
      <c r="IDP64" s="47"/>
      <c r="IDQ64" s="47"/>
      <c r="IDR64" s="47"/>
      <c r="IDS64" s="47"/>
      <c r="IDT64" s="47"/>
      <c r="IDU64" s="47"/>
      <c r="IDV64" s="47"/>
      <c r="IDW64" s="47"/>
      <c r="IDX64" s="47"/>
      <c r="IDY64" s="47"/>
      <c r="IDZ64" s="47"/>
      <c r="IEA64" s="47"/>
      <c r="IEB64" s="47"/>
      <c r="IEC64" s="47"/>
      <c r="IED64" s="47"/>
      <c r="IEE64" s="47"/>
      <c r="IEF64" s="47"/>
      <c r="IEG64" s="47"/>
      <c r="IEH64" s="47"/>
      <c r="IEI64" s="47"/>
      <c r="IEJ64" s="47"/>
      <c r="IEK64" s="47"/>
      <c r="IEL64" s="47"/>
      <c r="IEM64" s="47"/>
      <c r="IEN64" s="47"/>
      <c r="IEO64" s="47"/>
      <c r="IEP64" s="47"/>
      <c r="IEQ64" s="47"/>
      <c r="IER64" s="47"/>
      <c r="IES64" s="47"/>
      <c r="IET64" s="47"/>
      <c r="IEU64" s="47"/>
      <c r="IEV64" s="47"/>
      <c r="IEW64" s="47"/>
      <c r="IEX64" s="47"/>
      <c r="IEY64" s="47"/>
      <c r="IEZ64" s="47"/>
      <c r="IFA64" s="47"/>
      <c r="IFB64" s="47"/>
      <c r="IFC64" s="47"/>
      <c r="IFD64" s="47"/>
      <c r="IFE64" s="47"/>
      <c r="IFF64" s="47"/>
      <c r="IFG64" s="47"/>
      <c r="IFH64" s="47"/>
      <c r="IFI64" s="47"/>
      <c r="IFJ64" s="47"/>
      <c r="IFK64" s="47"/>
      <c r="IFL64" s="47"/>
      <c r="IFM64" s="47"/>
      <c r="IFN64" s="47"/>
      <c r="IFO64" s="47"/>
      <c r="IFP64" s="47"/>
      <c r="IFQ64" s="47"/>
      <c r="IFR64" s="47"/>
      <c r="IFS64" s="47"/>
      <c r="IFT64" s="47"/>
      <c r="IFU64" s="47"/>
      <c r="IFV64" s="47"/>
      <c r="IFW64" s="47"/>
      <c r="IFX64" s="47"/>
      <c r="IFY64" s="47"/>
      <c r="IFZ64" s="47"/>
      <c r="IGA64" s="47"/>
      <c r="IGB64" s="47"/>
      <c r="IGC64" s="47"/>
      <c r="IGD64" s="47"/>
      <c r="IGE64" s="47"/>
      <c r="IGF64" s="47"/>
      <c r="IGG64" s="47"/>
      <c r="IGH64" s="47"/>
      <c r="IGI64" s="47"/>
      <c r="IGJ64" s="47"/>
      <c r="IGK64" s="47"/>
      <c r="IGL64" s="47"/>
      <c r="IGM64" s="47"/>
      <c r="IGN64" s="47"/>
      <c r="IGO64" s="47"/>
      <c r="IGP64" s="47"/>
      <c r="IGQ64" s="47"/>
      <c r="IGR64" s="47"/>
      <c r="IGS64" s="47"/>
      <c r="IGT64" s="47"/>
      <c r="IGU64" s="47"/>
      <c r="IGV64" s="47"/>
      <c r="IGW64" s="47"/>
      <c r="IGX64" s="47"/>
      <c r="IGY64" s="47"/>
      <c r="IGZ64" s="47"/>
      <c r="IHA64" s="47"/>
      <c r="IHB64" s="47"/>
      <c r="IHC64" s="47"/>
      <c r="IHD64" s="47"/>
      <c r="IHE64" s="47"/>
      <c r="IHF64" s="47"/>
      <c r="IHG64" s="47"/>
      <c r="IHH64" s="47"/>
      <c r="IHI64" s="47"/>
      <c r="IHJ64" s="47"/>
      <c r="IHK64" s="47"/>
      <c r="IHL64" s="47"/>
      <c r="IHM64" s="47"/>
      <c r="IHN64" s="47"/>
      <c r="IHO64" s="47"/>
      <c r="IHP64" s="47"/>
      <c r="IHQ64" s="47"/>
      <c r="IHR64" s="47"/>
      <c r="IHS64" s="47"/>
      <c r="IHT64" s="47"/>
      <c r="IHU64" s="47"/>
      <c r="IHV64" s="47"/>
      <c r="IHW64" s="47"/>
      <c r="IHX64" s="47"/>
      <c r="IHY64" s="47"/>
      <c r="IHZ64" s="47"/>
      <c r="IIA64" s="47"/>
      <c r="IIB64" s="47"/>
      <c r="IIC64" s="47"/>
      <c r="IID64" s="47"/>
      <c r="IIE64" s="47"/>
      <c r="IIF64" s="47"/>
      <c r="IIG64" s="47"/>
      <c r="IIH64" s="47"/>
      <c r="III64" s="47"/>
      <c r="IIJ64" s="47"/>
      <c r="IIK64" s="47"/>
      <c r="IIL64" s="47"/>
      <c r="IIM64" s="47"/>
      <c r="IIN64" s="47"/>
      <c r="IIO64" s="47"/>
      <c r="IIP64" s="47"/>
      <c r="IIQ64" s="47"/>
      <c r="IIR64" s="47"/>
      <c r="IIS64" s="47"/>
      <c r="IIT64" s="47"/>
      <c r="IIU64" s="47"/>
      <c r="IIV64" s="47"/>
      <c r="IIW64" s="47"/>
      <c r="IIX64" s="47"/>
      <c r="IIY64" s="47"/>
      <c r="IIZ64" s="47"/>
      <c r="IJA64" s="47"/>
      <c r="IJB64" s="47"/>
      <c r="IJC64" s="47"/>
      <c r="IJD64" s="47"/>
      <c r="IJE64" s="47"/>
      <c r="IJF64" s="47"/>
      <c r="IJG64" s="47"/>
      <c r="IJH64" s="47"/>
      <c r="IJI64" s="47"/>
      <c r="IJJ64" s="47"/>
      <c r="IJK64" s="47"/>
      <c r="IJL64" s="47"/>
      <c r="IJM64" s="47"/>
      <c r="IJN64" s="47"/>
      <c r="IJO64" s="47"/>
      <c r="IJP64" s="47"/>
      <c r="IJQ64" s="47"/>
      <c r="IJR64" s="47"/>
      <c r="IJS64" s="47"/>
      <c r="IJT64" s="47"/>
      <c r="IJU64" s="47"/>
      <c r="IJV64" s="47"/>
      <c r="IJW64" s="47"/>
      <c r="IJX64" s="47"/>
      <c r="IJY64" s="47"/>
      <c r="IJZ64" s="47"/>
      <c r="IKA64" s="47"/>
      <c r="IKB64" s="47"/>
      <c r="IKC64" s="47"/>
      <c r="IKD64" s="47"/>
      <c r="IKE64" s="47"/>
      <c r="IKF64" s="47"/>
      <c r="IKG64" s="47"/>
      <c r="IKH64" s="47"/>
      <c r="IKI64" s="47"/>
      <c r="IKJ64" s="47"/>
      <c r="IKK64" s="47"/>
      <c r="IKL64" s="47"/>
      <c r="IKM64" s="47"/>
      <c r="IKN64" s="47"/>
      <c r="IKO64" s="47"/>
      <c r="IKP64" s="47"/>
      <c r="IKQ64" s="47"/>
      <c r="IKR64" s="47"/>
      <c r="IKS64" s="47"/>
      <c r="IKT64" s="47"/>
      <c r="IKU64" s="47"/>
      <c r="IKV64" s="47"/>
      <c r="IKW64" s="47"/>
      <c r="IKX64" s="47"/>
      <c r="IKY64" s="47"/>
      <c r="IKZ64" s="47"/>
      <c r="ILA64" s="47"/>
      <c r="ILB64" s="47"/>
      <c r="ILC64" s="47"/>
      <c r="ILD64" s="47"/>
      <c r="ILE64" s="47"/>
      <c r="ILF64" s="47"/>
      <c r="ILG64" s="47"/>
      <c r="ILH64" s="47"/>
      <c r="ILI64" s="47"/>
      <c r="ILJ64" s="47"/>
      <c r="ILK64" s="47"/>
      <c r="ILL64" s="47"/>
      <c r="ILM64" s="47"/>
      <c r="ILN64" s="47"/>
      <c r="ILO64" s="47"/>
      <c r="ILP64" s="47"/>
      <c r="ILQ64" s="47"/>
      <c r="ILR64" s="47"/>
      <c r="ILS64" s="47"/>
      <c r="ILT64" s="47"/>
      <c r="ILU64" s="47"/>
      <c r="ILV64" s="47"/>
      <c r="ILW64" s="47"/>
      <c r="ILX64" s="47"/>
      <c r="ILY64" s="47"/>
      <c r="ILZ64" s="47"/>
      <c r="IMA64" s="47"/>
      <c r="IMB64" s="47"/>
      <c r="IMC64" s="47"/>
      <c r="IMD64" s="47"/>
      <c r="IME64" s="47"/>
      <c r="IMF64" s="47"/>
      <c r="IMG64" s="47"/>
      <c r="IMH64" s="47"/>
      <c r="IMI64" s="47"/>
      <c r="IMJ64" s="47"/>
      <c r="IMK64" s="47"/>
      <c r="IML64" s="47"/>
      <c r="IMM64" s="47"/>
      <c r="IMN64" s="47"/>
      <c r="IMO64" s="47"/>
      <c r="IMP64" s="47"/>
      <c r="IMQ64" s="47"/>
      <c r="IMR64" s="47"/>
      <c r="IMS64" s="47"/>
      <c r="IMT64" s="47"/>
      <c r="IMU64" s="47"/>
      <c r="IMV64" s="47"/>
      <c r="IMW64" s="47"/>
      <c r="IMX64" s="47"/>
      <c r="IMY64" s="47"/>
      <c r="IMZ64" s="47"/>
      <c r="INA64" s="47"/>
      <c r="INB64" s="47"/>
      <c r="INC64" s="47"/>
      <c r="IND64" s="47"/>
      <c r="INE64" s="47"/>
      <c r="INF64" s="47"/>
      <c r="ING64" s="47"/>
      <c r="INH64" s="47"/>
      <c r="INI64" s="47"/>
      <c r="INJ64" s="47"/>
      <c r="INK64" s="47"/>
      <c r="INL64" s="47"/>
      <c r="INM64" s="47"/>
      <c r="INN64" s="47"/>
      <c r="INO64" s="47"/>
      <c r="INP64" s="47"/>
      <c r="INQ64" s="47"/>
      <c r="INR64" s="47"/>
      <c r="INS64" s="47"/>
      <c r="INT64" s="47"/>
      <c r="INU64" s="47"/>
      <c r="INV64" s="47"/>
      <c r="INW64" s="47"/>
      <c r="INX64" s="47"/>
      <c r="INY64" s="47"/>
      <c r="INZ64" s="47"/>
      <c r="IOA64" s="47"/>
      <c r="IOB64" s="47"/>
      <c r="IOC64" s="47"/>
      <c r="IOD64" s="47"/>
      <c r="IOE64" s="47"/>
      <c r="IOF64" s="47"/>
      <c r="IOG64" s="47"/>
      <c r="IOH64" s="47"/>
      <c r="IOI64" s="47"/>
      <c r="IOJ64" s="47"/>
      <c r="IOK64" s="47"/>
      <c r="IOL64" s="47"/>
      <c r="IOM64" s="47"/>
      <c r="ION64" s="47"/>
      <c r="IOO64" s="47"/>
      <c r="IOP64" s="47"/>
      <c r="IOQ64" s="47"/>
      <c r="IOR64" s="47"/>
      <c r="IOS64" s="47"/>
      <c r="IOT64" s="47"/>
      <c r="IOU64" s="47"/>
      <c r="IOV64" s="47"/>
      <c r="IOW64" s="47"/>
      <c r="IOX64" s="47"/>
      <c r="IOY64" s="47"/>
      <c r="IOZ64" s="47"/>
      <c r="IPA64" s="47"/>
      <c r="IPB64" s="47"/>
      <c r="IPC64" s="47"/>
      <c r="IPD64" s="47"/>
      <c r="IPE64" s="47"/>
      <c r="IPF64" s="47"/>
      <c r="IPG64" s="47"/>
      <c r="IPH64" s="47"/>
      <c r="IPI64" s="47"/>
      <c r="IPJ64" s="47"/>
      <c r="IPK64" s="47"/>
      <c r="IPL64" s="47"/>
      <c r="IPM64" s="47"/>
      <c r="IPN64" s="47"/>
      <c r="IPO64" s="47"/>
      <c r="IPP64" s="47"/>
      <c r="IPQ64" s="47"/>
      <c r="IPR64" s="47"/>
      <c r="IPS64" s="47"/>
      <c r="IPT64" s="47"/>
      <c r="IPU64" s="47"/>
      <c r="IPV64" s="47"/>
      <c r="IPW64" s="47"/>
      <c r="IPX64" s="47"/>
      <c r="IPY64" s="47"/>
      <c r="IPZ64" s="47"/>
      <c r="IQA64" s="47"/>
      <c r="IQB64" s="47"/>
      <c r="IQC64" s="47"/>
      <c r="IQD64" s="47"/>
      <c r="IQE64" s="47"/>
      <c r="IQF64" s="47"/>
      <c r="IQG64" s="47"/>
      <c r="IQH64" s="47"/>
      <c r="IQI64" s="47"/>
      <c r="IQJ64" s="47"/>
      <c r="IQK64" s="47"/>
      <c r="IQL64" s="47"/>
      <c r="IQM64" s="47"/>
      <c r="IQN64" s="47"/>
      <c r="IQO64" s="47"/>
      <c r="IQP64" s="47"/>
      <c r="IQQ64" s="47"/>
      <c r="IQR64" s="47"/>
      <c r="IQS64" s="47"/>
      <c r="IQT64" s="47"/>
      <c r="IQU64" s="47"/>
      <c r="IQV64" s="47"/>
      <c r="IQW64" s="47"/>
      <c r="IQX64" s="47"/>
      <c r="IQY64" s="47"/>
      <c r="IQZ64" s="47"/>
      <c r="IRA64" s="47"/>
      <c r="IRB64" s="47"/>
      <c r="IRC64" s="47"/>
      <c r="IRD64" s="47"/>
      <c r="IRE64" s="47"/>
      <c r="IRF64" s="47"/>
      <c r="IRG64" s="47"/>
      <c r="IRH64" s="47"/>
      <c r="IRI64" s="47"/>
      <c r="IRJ64" s="47"/>
      <c r="IRK64" s="47"/>
      <c r="IRL64" s="47"/>
      <c r="IRM64" s="47"/>
      <c r="IRN64" s="47"/>
      <c r="IRO64" s="47"/>
      <c r="IRP64" s="47"/>
      <c r="IRQ64" s="47"/>
      <c r="IRR64" s="47"/>
      <c r="IRS64" s="47"/>
      <c r="IRT64" s="47"/>
      <c r="IRU64" s="47"/>
      <c r="IRV64" s="47"/>
      <c r="IRW64" s="47"/>
      <c r="IRX64" s="47"/>
      <c r="IRY64" s="47"/>
      <c r="IRZ64" s="47"/>
      <c r="ISA64" s="47"/>
      <c r="ISB64" s="47"/>
      <c r="ISC64" s="47"/>
      <c r="ISD64" s="47"/>
      <c r="ISE64" s="47"/>
      <c r="ISF64" s="47"/>
      <c r="ISG64" s="47"/>
      <c r="ISH64" s="47"/>
      <c r="ISI64" s="47"/>
      <c r="ISJ64" s="47"/>
      <c r="ISK64" s="47"/>
      <c r="ISL64" s="47"/>
      <c r="ISM64" s="47"/>
      <c r="ISN64" s="47"/>
      <c r="ISO64" s="47"/>
      <c r="ISP64" s="47"/>
      <c r="ISQ64" s="47"/>
      <c r="ISR64" s="47"/>
      <c r="ISS64" s="47"/>
      <c r="IST64" s="47"/>
      <c r="ISU64" s="47"/>
      <c r="ISV64" s="47"/>
      <c r="ISW64" s="47"/>
      <c r="ISX64" s="47"/>
      <c r="ISY64" s="47"/>
      <c r="ISZ64" s="47"/>
      <c r="ITA64" s="47"/>
      <c r="ITB64" s="47"/>
      <c r="ITC64" s="47"/>
      <c r="ITD64" s="47"/>
      <c r="ITE64" s="47"/>
      <c r="ITF64" s="47"/>
      <c r="ITG64" s="47"/>
      <c r="ITH64" s="47"/>
      <c r="ITI64" s="47"/>
      <c r="ITJ64" s="47"/>
      <c r="ITK64" s="47"/>
      <c r="ITL64" s="47"/>
      <c r="ITM64" s="47"/>
      <c r="ITN64" s="47"/>
      <c r="ITO64" s="47"/>
      <c r="ITP64" s="47"/>
      <c r="ITQ64" s="47"/>
      <c r="ITR64" s="47"/>
      <c r="ITS64" s="47"/>
      <c r="ITT64" s="47"/>
      <c r="ITU64" s="47"/>
      <c r="ITV64" s="47"/>
      <c r="ITW64" s="47"/>
      <c r="ITX64" s="47"/>
      <c r="ITY64" s="47"/>
      <c r="ITZ64" s="47"/>
      <c r="IUA64" s="47"/>
      <c r="IUB64" s="47"/>
      <c r="IUC64" s="47"/>
      <c r="IUD64" s="47"/>
      <c r="IUE64" s="47"/>
      <c r="IUF64" s="47"/>
      <c r="IUG64" s="47"/>
      <c r="IUH64" s="47"/>
      <c r="IUI64" s="47"/>
      <c r="IUJ64" s="47"/>
      <c r="IUK64" s="47"/>
      <c r="IUL64" s="47"/>
      <c r="IUM64" s="47"/>
      <c r="IUN64" s="47"/>
      <c r="IUO64" s="47"/>
      <c r="IUP64" s="47"/>
      <c r="IUQ64" s="47"/>
      <c r="IUR64" s="47"/>
      <c r="IUS64" s="47"/>
      <c r="IUT64" s="47"/>
      <c r="IUU64" s="47"/>
      <c r="IUV64" s="47"/>
      <c r="IUW64" s="47"/>
      <c r="IUX64" s="47"/>
      <c r="IUY64" s="47"/>
      <c r="IUZ64" s="47"/>
      <c r="IVA64" s="47"/>
      <c r="IVB64" s="47"/>
      <c r="IVC64" s="47"/>
      <c r="IVD64" s="47"/>
      <c r="IVE64" s="47"/>
      <c r="IVF64" s="47"/>
      <c r="IVG64" s="47"/>
      <c r="IVH64" s="47"/>
      <c r="IVI64" s="47"/>
      <c r="IVJ64" s="47"/>
      <c r="IVK64" s="47"/>
      <c r="IVL64" s="47"/>
      <c r="IVM64" s="47"/>
      <c r="IVN64" s="47"/>
      <c r="IVO64" s="47"/>
      <c r="IVP64" s="47"/>
      <c r="IVQ64" s="47"/>
      <c r="IVR64" s="47"/>
      <c r="IVS64" s="47"/>
      <c r="IVT64" s="47"/>
      <c r="IVU64" s="47"/>
      <c r="IVV64" s="47"/>
      <c r="IVW64" s="47"/>
      <c r="IVX64" s="47"/>
      <c r="IVY64" s="47"/>
      <c r="IVZ64" s="47"/>
      <c r="IWA64" s="47"/>
      <c r="IWB64" s="47"/>
      <c r="IWC64" s="47"/>
      <c r="IWD64" s="47"/>
      <c r="IWE64" s="47"/>
      <c r="IWF64" s="47"/>
      <c r="IWG64" s="47"/>
      <c r="IWH64" s="47"/>
      <c r="IWI64" s="47"/>
      <c r="IWJ64" s="47"/>
      <c r="IWK64" s="47"/>
      <c r="IWL64" s="47"/>
      <c r="IWM64" s="47"/>
      <c r="IWN64" s="47"/>
      <c r="IWO64" s="47"/>
      <c r="IWP64" s="47"/>
      <c r="IWQ64" s="47"/>
      <c r="IWR64" s="47"/>
      <c r="IWS64" s="47"/>
      <c r="IWT64" s="47"/>
      <c r="IWU64" s="47"/>
      <c r="IWV64" s="47"/>
      <c r="IWW64" s="47"/>
      <c r="IWX64" s="47"/>
      <c r="IWY64" s="47"/>
      <c r="IWZ64" s="47"/>
      <c r="IXA64" s="47"/>
      <c r="IXB64" s="47"/>
      <c r="IXC64" s="47"/>
      <c r="IXD64" s="47"/>
      <c r="IXE64" s="47"/>
      <c r="IXF64" s="47"/>
      <c r="IXG64" s="47"/>
      <c r="IXH64" s="47"/>
      <c r="IXI64" s="47"/>
      <c r="IXJ64" s="47"/>
      <c r="IXK64" s="47"/>
      <c r="IXL64" s="47"/>
      <c r="IXM64" s="47"/>
      <c r="IXN64" s="47"/>
      <c r="IXO64" s="47"/>
      <c r="IXP64" s="47"/>
      <c r="IXQ64" s="47"/>
      <c r="IXR64" s="47"/>
      <c r="IXS64" s="47"/>
      <c r="IXT64" s="47"/>
      <c r="IXU64" s="47"/>
      <c r="IXV64" s="47"/>
      <c r="IXW64" s="47"/>
      <c r="IXX64" s="47"/>
      <c r="IXY64" s="47"/>
      <c r="IXZ64" s="47"/>
      <c r="IYA64" s="47"/>
      <c r="IYB64" s="47"/>
      <c r="IYC64" s="47"/>
      <c r="IYD64" s="47"/>
      <c r="IYE64" s="47"/>
      <c r="IYF64" s="47"/>
      <c r="IYG64" s="47"/>
      <c r="IYH64" s="47"/>
      <c r="IYI64" s="47"/>
      <c r="IYJ64" s="47"/>
      <c r="IYK64" s="47"/>
      <c r="IYL64" s="47"/>
      <c r="IYM64" s="47"/>
      <c r="IYN64" s="47"/>
      <c r="IYO64" s="47"/>
      <c r="IYP64" s="47"/>
      <c r="IYQ64" s="47"/>
      <c r="IYR64" s="47"/>
      <c r="IYS64" s="47"/>
      <c r="IYT64" s="47"/>
      <c r="IYU64" s="47"/>
      <c r="IYV64" s="47"/>
      <c r="IYW64" s="47"/>
      <c r="IYX64" s="47"/>
      <c r="IYY64" s="47"/>
      <c r="IYZ64" s="47"/>
      <c r="IZA64" s="47"/>
      <c r="IZB64" s="47"/>
      <c r="IZC64" s="47"/>
      <c r="IZD64" s="47"/>
      <c r="IZE64" s="47"/>
      <c r="IZF64" s="47"/>
      <c r="IZG64" s="47"/>
      <c r="IZH64" s="47"/>
      <c r="IZI64" s="47"/>
      <c r="IZJ64" s="47"/>
      <c r="IZK64" s="47"/>
      <c r="IZL64" s="47"/>
      <c r="IZM64" s="47"/>
      <c r="IZN64" s="47"/>
      <c r="IZO64" s="47"/>
      <c r="IZP64" s="47"/>
      <c r="IZQ64" s="47"/>
      <c r="IZR64" s="47"/>
      <c r="IZS64" s="47"/>
      <c r="IZT64" s="47"/>
      <c r="IZU64" s="47"/>
      <c r="IZV64" s="47"/>
      <c r="IZW64" s="47"/>
      <c r="IZX64" s="47"/>
      <c r="IZY64" s="47"/>
      <c r="IZZ64" s="47"/>
      <c r="JAA64" s="47"/>
      <c r="JAB64" s="47"/>
      <c r="JAC64" s="47"/>
      <c r="JAD64" s="47"/>
      <c r="JAE64" s="47"/>
      <c r="JAF64" s="47"/>
      <c r="JAG64" s="47"/>
      <c r="JAH64" s="47"/>
      <c r="JAI64" s="47"/>
      <c r="JAJ64" s="47"/>
      <c r="JAK64" s="47"/>
      <c r="JAL64" s="47"/>
      <c r="JAM64" s="47"/>
      <c r="JAN64" s="47"/>
      <c r="JAO64" s="47"/>
      <c r="JAP64" s="47"/>
      <c r="JAQ64" s="47"/>
      <c r="JAR64" s="47"/>
      <c r="JAS64" s="47"/>
      <c r="JAT64" s="47"/>
      <c r="JAU64" s="47"/>
      <c r="JAV64" s="47"/>
      <c r="JAW64" s="47"/>
      <c r="JAX64" s="47"/>
      <c r="JAY64" s="47"/>
      <c r="JAZ64" s="47"/>
      <c r="JBA64" s="47"/>
      <c r="JBB64" s="47"/>
      <c r="JBC64" s="47"/>
      <c r="JBD64" s="47"/>
      <c r="JBE64" s="47"/>
      <c r="JBF64" s="47"/>
      <c r="JBG64" s="47"/>
      <c r="JBH64" s="47"/>
      <c r="JBI64" s="47"/>
      <c r="JBJ64" s="47"/>
      <c r="JBK64" s="47"/>
      <c r="JBL64" s="47"/>
      <c r="JBM64" s="47"/>
      <c r="JBN64" s="47"/>
      <c r="JBO64" s="47"/>
      <c r="JBP64" s="47"/>
      <c r="JBQ64" s="47"/>
      <c r="JBR64" s="47"/>
      <c r="JBS64" s="47"/>
      <c r="JBT64" s="47"/>
      <c r="JBU64" s="47"/>
      <c r="JBV64" s="47"/>
      <c r="JBW64" s="47"/>
      <c r="JBX64" s="47"/>
      <c r="JBY64" s="47"/>
      <c r="JBZ64" s="47"/>
      <c r="JCA64" s="47"/>
      <c r="JCB64" s="47"/>
      <c r="JCC64" s="47"/>
      <c r="JCD64" s="47"/>
      <c r="JCE64" s="47"/>
      <c r="JCF64" s="47"/>
      <c r="JCG64" s="47"/>
      <c r="JCH64" s="47"/>
      <c r="JCI64" s="47"/>
      <c r="JCJ64" s="47"/>
      <c r="JCK64" s="47"/>
      <c r="JCL64" s="47"/>
      <c r="JCM64" s="47"/>
      <c r="JCN64" s="47"/>
      <c r="JCO64" s="47"/>
      <c r="JCP64" s="47"/>
      <c r="JCQ64" s="47"/>
      <c r="JCR64" s="47"/>
      <c r="JCS64" s="47"/>
      <c r="JCT64" s="47"/>
      <c r="JCU64" s="47"/>
      <c r="JCV64" s="47"/>
      <c r="JCW64" s="47"/>
      <c r="JCX64" s="47"/>
      <c r="JCY64" s="47"/>
      <c r="JCZ64" s="47"/>
      <c r="JDA64" s="47"/>
      <c r="JDB64" s="47"/>
      <c r="JDC64" s="47"/>
      <c r="JDD64" s="47"/>
      <c r="JDE64" s="47"/>
      <c r="JDF64" s="47"/>
      <c r="JDG64" s="47"/>
      <c r="JDH64" s="47"/>
      <c r="JDI64" s="47"/>
      <c r="JDJ64" s="47"/>
      <c r="JDK64" s="47"/>
      <c r="JDL64" s="47"/>
      <c r="JDM64" s="47"/>
      <c r="JDN64" s="47"/>
      <c r="JDO64" s="47"/>
      <c r="JDP64" s="47"/>
      <c r="JDQ64" s="47"/>
      <c r="JDR64" s="47"/>
      <c r="JDS64" s="47"/>
      <c r="JDT64" s="47"/>
      <c r="JDU64" s="47"/>
      <c r="JDV64" s="47"/>
      <c r="JDW64" s="47"/>
      <c r="JDX64" s="47"/>
      <c r="JDY64" s="47"/>
      <c r="JDZ64" s="47"/>
      <c r="JEA64" s="47"/>
      <c r="JEB64" s="47"/>
      <c r="JEC64" s="47"/>
      <c r="JED64" s="47"/>
      <c r="JEE64" s="47"/>
      <c r="JEF64" s="47"/>
      <c r="JEG64" s="47"/>
      <c r="JEH64" s="47"/>
      <c r="JEI64" s="47"/>
      <c r="JEJ64" s="47"/>
      <c r="JEK64" s="47"/>
      <c r="JEL64" s="47"/>
      <c r="JEM64" s="47"/>
      <c r="JEN64" s="47"/>
      <c r="JEO64" s="47"/>
      <c r="JEP64" s="47"/>
      <c r="JEQ64" s="47"/>
      <c r="JER64" s="47"/>
      <c r="JES64" s="47"/>
      <c r="JET64" s="47"/>
      <c r="JEU64" s="47"/>
      <c r="JEV64" s="47"/>
      <c r="JEW64" s="47"/>
      <c r="JEX64" s="47"/>
      <c r="JEY64" s="47"/>
      <c r="JEZ64" s="47"/>
      <c r="JFA64" s="47"/>
      <c r="JFB64" s="47"/>
      <c r="JFC64" s="47"/>
      <c r="JFD64" s="47"/>
      <c r="JFE64" s="47"/>
      <c r="JFF64" s="47"/>
      <c r="JFG64" s="47"/>
      <c r="JFH64" s="47"/>
      <c r="JFI64" s="47"/>
      <c r="JFJ64" s="47"/>
      <c r="JFK64" s="47"/>
      <c r="JFL64" s="47"/>
      <c r="JFM64" s="47"/>
      <c r="JFN64" s="47"/>
      <c r="JFO64" s="47"/>
      <c r="JFP64" s="47"/>
      <c r="JFQ64" s="47"/>
      <c r="JFR64" s="47"/>
      <c r="JFS64" s="47"/>
      <c r="JFT64" s="47"/>
      <c r="JFU64" s="47"/>
      <c r="JFV64" s="47"/>
      <c r="JFW64" s="47"/>
      <c r="JFX64" s="47"/>
      <c r="JFY64" s="47"/>
      <c r="JFZ64" s="47"/>
      <c r="JGA64" s="47"/>
      <c r="JGB64" s="47"/>
      <c r="JGC64" s="47"/>
      <c r="JGD64" s="47"/>
      <c r="JGE64" s="47"/>
      <c r="JGF64" s="47"/>
      <c r="JGG64" s="47"/>
      <c r="JGH64" s="47"/>
      <c r="JGI64" s="47"/>
      <c r="JGJ64" s="47"/>
      <c r="JGK64" s="47"/>
      <c r="JGL64" s="47"/>
      <c r="JGM64" s="47"/>
      <c r="JGN64" s="47"/>
      <c r="JGO64" s="47"/>
      <c r="JGP64" s="47"/>
      <c r="JGQ64" s="47"/>
      <c r="JGR64" s="47"/>
      <c r="JGS64" s="47"/>
      <c r="JGT64" s="47"/>
      <c r="JGU64" s="47"/>
      <c r="JGV64" s="47"/>
      <c r="JGW64" s="47"/>
      <c r="JGX64" s="47"/>
      <c r="JGY64" s="47"/>
      <c r="JGZ64" s="47"/>
      <c r="JHA64" s="47"/>
      <c r="JHB64" s="47"/>
      <c r="JHC64" s="47"/>
      <c r="JHD64" s="47"/>
      <c r="JHE64" s="47"/>
      <c r="JHF64" s="47"/>
      <c r="JHG64" s="47"/>
      <c r="JHH64" s="47"/>
      <c r="JHI64" s="47"/>
      <c r="JHJ64" s="47"/>
      <c r="JHK64" s="47"/>
      <c r="JHL64" s="47"/>
      <c r="JHM64" s="47"/>
      <c r="JHN64" s="47"/>
      <c r="JHO64" s="47"/>
      <c r="JHP64" s="47"/>
      <c r="JHQ64" s="47"/>
      <c r="JHR64" s="47"/>
      <c r="JHS64" s="47"/>
      <c r="JHT64" s="47"/>
      <c r="JHU64" s="47"/>
      <c r="JHV64" s="47"/>
      <c r="JHW64" s="47"/>
      <c r="JHX64" s="47"/>
      <c r="JHY64" s="47"/>
      <c r="JHZ64" s="47"/>
      <c r="JIA64" s="47"/>
      <c r="JIB64" s="47"/>
      <c r="JIC64" s="47"/>
      <c r="JID64" s="47"/>
      <c r="JIE64" s="47"/>
      <c r="JIF64" s="47"/>
      <c r="JIG64" s="47"/>
      <c r="JIH64" s="47"/>
      <c r="JII64" s="47"/>
      <c r="JIJ64" s="47"/>
      <c r="JIK64" s="47"/>
      <c r="JIL64" s="47"/>
      <c r="JIM64" s="47"/>
      <c r="JIN64" s="47"/>
      <c r="JIO64" s="47"/>
      <c r="JIP64" s="47"/>
      <c r="JIQ64" s="47"/>
      <c r="JIR64" s="47"/>
      <c r="JIS64" s="47"/>
      <c r="JIT64" s="47"/>
      <c r="JIU64" s="47"/>
      <c r="JIV64" s="47"/>
      <c r="JIW64" s="47"/>
      <c r="JIX64" s="47"/>
      <c r="JIY64" s="47"/>
      <c r="JIZ64" s="47"/>
      <c r="JJA64" s="47"/>
      <c r="JJB64" s="47"/>
      <c r="JJC64" s="47"/>
      <c r="JJD64" s="47"/>
      <c r="JJE64" s="47"/>
      <c r="JJF64" s="47"/>
      <c r="JJG64" s="47"/>
      <c r="JJH64" s="47"/>
      <c r="JJI64" s="47"/>
      <c r="JJJ64" s="47"/>
      <c r="JJK64" s="47"/>
      <c r="JJL64" s="47"/>
      <c r="JJM64" s="47"/>
      <c r="JJN64" s="47"/>
      <c r="JJO64" s="47"/>
      <c r="JJP64" s="47"/>
      <c r="JJQ64" s="47"/>
      <c r="JJR64" s="47"/>
      <c r="JJS64" s="47"/>
      <c r="JJT64" s="47"/>
      <c r="JJU64" s="47"/>
      <c r="JJV64" s="47"/>
      <c r="JJW64" s="47"/>
      <c r="JJX64" s="47"/>
      <c r="JJY64" s="47"/>
      <c r="JJZ64" s="47"/>
      <c r="JKA64" s="47"/>
      <c r="JKB64" s="47"/>
      <c r="JKC64" s="47"/>
      <c r="JKD64" s="47"/>
      <c r="JKE64" s="47"/>
      <c r="JKF64" s="47"/>
      <c r="JKG64" s="47"/>
      <c r="JKH64" s="47"/>
      <c r="JKI64" s="47"/>
      <c r="JKJ64" s="47"/>
      <c r="JKK64" s="47"/>
      <c r="JKL64" s="47"/>
      <c r="JKM64" s="47"/>
      <c r="JKN64" s="47"/>
      <c r="JKO64" s="47"/>
      <c r="JKP64" s="47"/>
      <c r="JKQ64" s="47"/>
      <c r="JKR64" s="47"/>
      <c r="JKS64" s="47"/>
      <c r="JKT64" s="47"/>
      <c r="JKU64" s="47"/>
      <c r="JKV64" s="47"/>
      <c r="JKW64" s="47"/>
      <c r="JKX64" s="47"/>
      <c r="JKY64" s="47"/>
      <c r="JKZ64" s="47"/>
      <c r="JLA64" s="47"/>
      <c r="JLB64" s="47"/>
      <c r="JLC64" s="47"/>
      <c r="JLD64" s="47"/>
      <c r="JLE64" s="47"/>
      <c r="JLF64" s="47"/>
      <c r="JLG64" s="47"/>
      <c r="JLH64" s="47"/>
      <c r="JLI64" s="47"/>
      <c r="JLJ64" s="47"/>
      <c r="JLK64" s="47"/>
      <c r="JLL64" s="47"/>
      <c r="JLM64" s="47"/>
      <c r="JLN64" s="47"/>
      <c r="JLO64" s="47"/>
      <c r="JLP64" s="47"/>
      <c r="JLQ64" s="47"/>
      <c r="JLR64" s="47"/>
      <c r="JLS64" s="47"/>
      <c r="JLT64" s="47"/>
      <c r="JLU64" s="47"/>
      <c r="JLV64" s="47"/>
      <c r="JLW64" s="47"/>
      <c r="JLX64" s="47"/>
      <c r="JLY64" s="47"/>
      <c r="JLZ64" s="47"/>
      <c r="JMA64" s="47"/>
      <c r="JMB64" s="47"/>
      <c r="JMC64" s="47"/>
      <c r="JMD64" s="47"/>
      <c r="JME64" s="47"/>
      <c r="JMF64" s="47"/>
      <c r="JMG64" s="47"/>
      <c r="JMH64" s="47"/>
      <c r="JMI64" s="47"/>
      <c r="JMJ64" s="47"/>
      <c r="JMK64" s="47"/>
      <c r="JML64" s="47"/>
      <c r="JMM64" s="47"/>
      <c r="JMN64" s="47"/>
      <c r="JMO64" s="47"/>
      <c r="JMP64" s="47"/>
      <c r="JMQ64" s="47"/>
      <c r="JMR64" s="47"/>
      <c r="JMS64" s="47"/>
      <c r="JMT64" s="47"/>
      <c r="JMU64" s="47"/>
      <c r="JMV64" s="47"/>
      <c r="JMW64" s="47"/>
      <c r="JMX64" s="47"/>
      <c r="JMY64" s="47"/>
      <c r="JMZ64" s="47"/>
      <c r="JNA64" s="47"/>
      <c r="JNB64" s="47"/>
      <c r="JNC64" s="47"/>
      <c r="JND64" s="47"/>
      <c r="JNE64" s="47"/>
      <c r="JNF64" s="47"/>
      <c r="JNG64" s="47"/>
      <c r="JNH64" s="47"/>
      <c r="JNI64" s="47"/>
      <c r="JNJ64" s="47"/>
      <c r="JNK64" s="47"/>
      <c r="JNL64" s="47"/>
      <c r="JNM64" s="47"/>
      <c r="JNN64" s="47"/>
      <c r="JNO64" s="47"/>
      <c r="JNP64" s="47"/>
      <c r="JNQ64" s="47"/>
      <c r="JNR64" s="47"/>
      <c r="JNS64" s="47"/>
      <c r="JNT64" s="47"/>
      <c r="JNU64" s="47"/>
      <c r="JNV64" s="47"/>
      <c r="JNW64" s="47"/>
      <c r="JNX64" s="47"/>
      <c r="JNY64" s="47"/>
      <c r="JNZ64" s="47"/>
      <c r="JOA64" s="47"/>
      <c r="JOB64" s="47"/>
      <c r="JOC64" s="47"/>
      <c r="JOD64" s="47"/>
      <c r="JOE64" s="47"/>
      <c r="JOF64" s="47"/>
      <c r="JOG64" s="47"/>
      <c r="JOH64" s="47"/>
      <c r="JOI64" s="47"/>
      <c r="JOJ64" s="47"/>
      <c r="JOK64" s="47"/>
      <c r="JOL64" s="47"/>
      <c r="JOM64" s="47"/>
      <c r="JON64" s="47"/>
      <c r="JOO64" s="47"/>
      <c r="JOP64" s="47"/>
      <c r="JOQ64" s="47"/>
      <c r="JOR64" s="47"/>
      <c r="JOS64" s="47"/>
      <c r="JOT64" s="47"/>
      <c r="JOU64" s="47"/>
      <c r="JOV64" s="47"/>
      <c r="JOW64" s="47"/>
      <c r="JOX64" s="47"/>
      <c r="JOY64" s="47"/>
      <c r="JOZ64" s="47"/>
      <c r="JPA64" s="47"/>
      <c r="JPB64" s="47"/>
      <c r="JPC64" s="47"/>
      <c r="JPD64" s="47"/>
      <c r="JPE64" s="47"/>
      <c r="JPF64" s="47"/>
      <c r="JPG64" s="47"/>
      <c r="JPH64" s="47"/>
      <c r="JPI64" s="47"/>
      <c r="JPJ64" s="47"/>
      <c r="JPK64" s="47"/>
      <c r="JPL64" s="47"/>
      <c r="JPM64" s="47"/>
      <c r="JPN64" s="47"/>
      <c r="JPO64" s="47"/>
      <c r="JPP64" s="47"/>
      <c r="JPQ64" s="47"/>
      <c r="JPR64" s="47"/>
      <c r="JPS64" s="47"/>
      <c r="JPT64" s="47"/>
      <c r="JPU64" s="47"/>
      <c r="JPV64" s="47"/>
      <c r="JPW64" s="47"/>
      <c r="JPX64" s="47"/>
      <c r="JPY64" s="47"/>
      <c r="JPZ64" s="47"/>
      <c r="JQA64" s="47"/>
      <c r="JQB64" s="47"/>
      <c r="JQC64" s="47"/>
      <c r="JQD64" s="47"/>
      <c r="JQE64" s="47"/>
      <c r="JQF64" s="47"/>
      <c r="JQG64" s="47"/>
      <c r="JQH64" s="47"/>
      <c r="JQI64" s="47"/>
      <c r="JQJ64" s="47"/>
      <c r="JQK64" s="47"/>
      <c r="JQL64" s="47"/>
      <c r="JQM64" s="47"/>
      <c r="JQN64" s="47"/>
      <c r="JQO64" s="47"/>
      <c r="JQP64" s="47"/>
      <c r="JQQ64" s="47"/>
      <c r="JQR64" s="47"/>
      <c r="JQS64" s="47"/>
      <c r="JQT64" s="47"/>
      <c r="JQU64" s="47"/>
      <c r="JQV64" s="47"/>
      <c r="JQW64" s="47"/>
      <c r="JQX64" s="47"/>
      <c r="JQY64" s="47"/>
      <c r="JQZ64" s="47"/>
      <c r="JRA64" s="47"/>
      <c r="JRB64" s="47"/>
      <c r="JRC64" s="47"/>
      <c r="JRD64" s="47"/>
      <c r="JRE64" s="47"/>
      <c r="JRF64" s="47"/>
      <c r="JRG64" s="47"/>
      <c r="JRH64" s="47"/>
      <c r="JRI64" s="47"/>
      <c r="JRJ64" s="47"/>
      <c r="JRK64" s="47"/>
      <c r="JRL64" s="47"/>
      <c r="JRM64" s="47"/>
      <c r="JRN64" s="47"/>
      <c r="JRO64" s="47"/>
      <c r="JRP64" s="47"/>
      <c r="JRQ64" s="47"/>
      <c r="JRR64" s="47"/>
      <c r="JRS64" s="47"/>
      <c r="JRT64" s="47"/>
      <c r="JRU64" s="47"/>
      <c r="JRV64" s="47"/>
      <c r="JRW64" s="47"/>
      <c r="JRX64" s="47"/>
      <c r="JRY64" s="47"/>
      <c r="JRZ64" s="47"/>
      <c r="JSA64" s="47"/>
      <c r="JSB64" s="47"/>
      <c r="JSC64" s="47"/>
      <c r="JSD64" s="47"/>
      <c r="JSE64" s="47"/>
      <c r="JSF64" s="47"/>
      <c r="JSG64" s="47"/>
      <c r="JSH64" s="47"/>
      <c r="JSI64" s="47"/>
      <c r="JSJ64" s="47"/>
      <c r="JSK64" s="47"/>
      <c r="JSL64" s="47"/>
      <c r="JSM64" s="47"/>
      <c r="JSN64" s="47"/>
      <c r="JSO64" s="47"/>
      <c r="JSP64" s="47"/>
      <c r="JSQ64" s="47"/>
      <c r="JSR64" s="47"/>
      <c r="JSS64" s="47"/>
      <c r="JST64" s="47"/>
      <c r="JSU64" s="47"/>
      <c r="JSV64" s="47"/>
      <c r="JSW64" s="47"/>
      <c r="JSX64" s="47"/>
      <c r="JSY64" s="47"/>
      <c r="JSZ64" s="47"/>
      <c r="JTA64" s="47"/>
      <c r="JTB64" s="47"/>
      <c r="JTC64" s="47"/>
      <c r="JTD64" s="47"/>
      <c r="JTE64" s="47"/>
      <c r="JTF64" s="47"/>
      <c r="JTG64" s="47"/>
      <c r="JTH64" s="47"/>
      <c r="JTI64" s="47"/>
      <c r="JTJ64" s="47"/>
      <c r="JTK64" s="47"/>
      <c r="JTL64" s="47"/>
      <c r="JTM64" s="47"/>
      <c r="JTN64" s="47"/>
      <c r="JTO64" s="47"/>
      <c r="JTP64" s="47"/>
      <c r="JTQ64" s="47"/>
      <c r="JTR64" s="47"/>
      <c r="JTS64" s="47"/>
      <c r="JTT64" s="47"/>
      <c r="JTU64" s="47"/>
      <c r="JTV64" s="47"/>
      <c r="JTW64" s="47"/>
      <c r="JTX64" s="47"/>
      <c r="JTY64" s="47"/>
      <c r="JTZ64" s="47"/>
      <c r="JUA64" s="47"/>
      <c r="JUB64" s="47"/>
      <c r="JUC64" s="47"/>
      <c r="JUD64" s="47"/>
      <c r="JUE64" s="47"/>
      <c r="JUF64" s="47"/>
      <c r="JUG64" s="47"/>
      <c r="JUH64" s="47"/>
      <c r="JUI64" s="47"/>
      <c r="JUJ64" s="47"/>
      <c r="JUK64" s="47"/>
      <c r="JUL64" s="47"/>
      <c r="JUM64" s="47"/>
      <c r="JUN64" s="47"/>
      <c r="JUO64" s="47"/>
      <c r="JUP64" s="47"/>
      <c r="JUQ64" s="47"/>
      <c r="JUR64" s="47"/>
      <c r="JUS64" s="47"/>
      <c r="JUT64" s="47"/>
      <c r="JUU64" s="47"/>
      <c r="JUV64" s="47"/>
      <c r="JUW64" s="47"/>
      <c r="JUX64" s="47"/>
      <c r="JUY64" s="47"/>
      <c r="JUZ64" s="47"/>
      <c r="JVA64" s="47"/>
      <c r="JVB64" s="47"/>
      <c r="JVC64" s="47"/>
      <c r="JVD64" s="47"/>
      <c r="JVE64" s="47"/>
      <c r="JVF64" s="47"/>
      <c r="JVG64" s="47"/>
      <c r="JVH64" s="47"/>
      <c r="JVI64" s="47"/>
      <c r="JVJ64" s="47"/>
      <c r="JVK64" s="47"/>
      <c r="JVL64" s="47"/>
      <c r="JVM64" s="47"/>
      <c r="JVN64" s="47"/>
      <c r="JVO64" s="47"/>
      <c r="JVP64" s="47"/>
      <c r="JVQ64" s="47"/>
      <c r="JVR64" s="47"/>
      <c r="JVS64" s="47"/>
      <c r="JVT64" s="47"/>
      <c r="JVU64" s="47"/>
      <c r="JVV64" s="47"/>
      <c r="JVW64" s="47"/>
      <c r="JVX64" s="47"/>
      <c r="JVY64" s="47"/>
      <c r="JVZ64" s="47"/>
      <c r="JWA64" s="47"/>
      <c r="JWB64" s="47"/>
      <c r="JWC64" s="47"/>
      <c r="JWD64" s="47"/>
      <c r="JWE64" s="47"/>
      <c r="JWF64" s="47"/>
      <c r="JWG64" s="47"/>
      <c r="JWH64" s="47"/>
      <c r="JWI64" s="47"/>
      <c r="JWJ64" s="47"/>
      <c r="JWK64" s="47"/>
      <c r="JWL64" s="47"/>
      <c r="JWM64" s="47"/>
      <c r="JWN64" s="47"/>
      <c r="JWO64" s="47"/>
      <c r="JWP64" s="47"/>
      <c r="JWQ64" s="47"/>
      <c r="JWR64" s="47"/>
      <c r="JWS64" s="47"/>
      <c r="JWT64" s="47"/>
      <c r="JWU64" s="47"/>
      <c r="JWV64" s="47"/>
      <c r="JWW64" s="47"/>
      <c r="JWX64" s="47"/>
      <c r="JWY64" s="47"/>
      <c r="JWZ64" s="47"/>
      <c r="JXA64" s="47"/>
      <c r="JXB64" s="47"/>
      <c r="JXC64" s="47"/>
      <c r="JXD64" s="47"/>
      <c r="JXE64" s="47"/>
      <c r="JXF64" s="47"/>
      <c r="JXG64" s="47"/>
      <c r="JXH64" s="47"/>
      <c r="JXI64" s="47"/>
      <c r="JXJ64" s="47"/>
      <c r="JXK64" s="47"/>
      <c r="JXL64" s="47"/>
      <c r="JXM64" s="47"/>
      <c r="JXN64" s="47"/>
      <c r="JXO64" s="47"/>
      <c r="JXP64" s="47"/>
      <c r="JXQ64" s="47"/>
      <c r="JXR64" s="47"/>
      <c r="JXS64" s="47"/>
      <c r="JXT64" s="47"/>
      <c r="JXU64" s="47"/>
      <c r="JXV64" s="47"/>
      <c r="JXW64" s="47"/>
      <c r="JXX64" s="47"/>
      <c r="JXY64" s="47"/>
      <c r="JXZ64" s="47"/>
      <c r="JYA64" s="47"/>
      <c r="JYB64" s="47"/>
      <c r="JYC64" s="47"/>
      <c r="JYD64" s="47"/>
      <c r="JYE64" s="47"/>
      <c r="JYF64" s="47"/>
      <c r="JYG64" s="47"/>
      <c r="JYH64" s="47"/>
      <c r="JYI64" s="47"/>
      <c r="JYJ64" s="47"/>
      <c r="JYK64" s="47"/>
      <c r="JYL64" s="47"/>
      <c r="JYM64" s="47"/>
      <c r="JYN64" s="47"/>
      <c r="JYO64" s="47"/>
      <c r="JYP64" s="47"/>
      <c r="JYQ64" s="47"/>
      <c r="JYR64" s="47"/>
      <c r="JYS64" s="47"/>
      <c r="JYT64" s="47"/>
      <c r="JYU64" s="47"/>
      <c r="JYV64" s="47"/>
      <c r="JYW64" s="47"/>
      <c r="JYX64" s="47"/>
      <c r="JYY64" s="47"/>
      <c r="JYZ64" s="47"/>
      <c r="JZA64" s="47"/>
      <c r="JZB64" s="47"/>
      <c r="JZC64" s="47"/>
      <c r="JZD64" s="47"/>
      <c r="JZE64" s="47"/>
      <c r="JZF64" s="47"/>
      <c r="JZG64" s="47"/>
      <c r="JZH64" s="47"/>
      <c r="JZI64" s="47"/>
      <c r="JZJ64" s="47"/>
      <c r="JZK64" s="47"/>
      <c r="JZL64" s="47"/>
      <c r="JZM64" s="47"/>
      <c r="JZN64" s="47"/>
      <c r="JZO64" s="47"/>
      <c r="JZP64" s="47"/>
      <c r="JZQ64" s="47"/>
      <c r="JZR64" s="47"/>
      <c r="JZS64" s="47"/>
      <c r="JZT64" s="47"/>
      <c r="JZU64" s="47"/>
      <c r="JZV64" s="47"/>
      <c r="JZW64" s="47"/>
      <c r="JZX64" s="47"/>
      <c r="JZY64" s="47"/>
      <c r="JZZ64" s="47"/>
      <c r="KAA64" s="47"/>
      <c r="KAB64" s="47"/>
      <c r="KAC64" s="47"/>
      <c r="KAD64" s="47"/>
      <c r="KAE64" s="47"/>
      <c r="KAF64" s="47"/>
      <c r="KAG64" s="47"/>
      <c r="KAH64" s="47"/>
      <c r="KAI64" s="47"/>
      <c r="KAJ64" s="47"/>
      <c r="KAK64" s="47"/>
      <c r="KAL64" s="47"/>
      <c r="KAM64" s="47"/>
      <c r="KAN64" s="47"/>
      <c r="KAO64" s="47"/>
      <c r="KAP64" s="47"/>
      <c r="KAQ64" s="47"/>
      <c r="KAR64" s="47"/>
      <c r="KAS64" s="47"/>
      <c r="KAT64" s="47"/>
      <c r="KAU64" s="47"/>
      <c r="KAV64" s="47"/>
      <c r="KAW64" s="47"/>
      <c r="KAX64" s="47"/>
      <c r="KAY64" s="47"/>
      <c r="KAZ64" s="47"/>
      <c r="KBA64" s="47"/>
      <c r="KBB64" s="47"/>
      <c r="KBC64" s="47"/>
      <c r="KBD64" s="47"/>
      <c r="KBE64" s="47"/>
      <c r="KBF64" s="47"/>
      <c r="KBG64" s="47"/>
      <c r="KBH64" s="47"/>
      <c r="KBI64" s="47"/>
      <c r="KBJ64" s="47"/>
      <c r="KBK64" s="47"/>
      <c r="KBL64" s="47"/>
      <c r="KBM64" s="47"/>
      <c r="KBN64" s="47"/>
      <c r="KBO64" s="47"/>
      <c r="KBP64" s="47"/>
      <c r="KBQ64" s="47"/>
      <c r="KBR64" s="47"/>
      <c r="KBS64" s="47"/>
      <c r="KBT64" s="47"/>
      <c r="KBU64" s="47"/>
      <c r="KBV64" s="47"/>
      <c r="KBW64" s="47"/>
      <c r="KBX64" s="47"/>
      <c r="KBY64" s="47"/>
      <c r="KBZ64" s="47"/>
      <c r="KCA64" s="47"/>
      <c r="KCB64" s="47"/>
      <c r="KCC64" s="47"/>
      <c r="KCD64" s="47"/>
      <c r="KCE64" s="47"/>
      <c r="KCF64" s="47"/>
      <c r="KCG64" s="47"/>
      <c r="KCH64" s="47"/>
      <c r="KCI64" s="47"/>
      <c r="KCJ64" s="47"/>
      <c r="KCK64" s="47"/>
      <c r="KCL64" s="47"/>
      <c r="KCM64" s="47"/>
      <c r="KCN64" s="47"/>
      <c r="KCO64" s="47"/>
      <c r="KCP64" s="47"/>
      <c r="KCQ64" s="47"/>
      <c r="KCR64" s="47"/>
      <c r="KCS64" s="47"/>
      <c r="KCT64" s="47"/>
      <c r="KCU64" s="47"/>
      <c r="KCV64" s="47"/>
      <c r="KCW64" s="47"/>
      <c r="KCX64" s="47"/>
      <c r="KCY64" s="47"/>
      <c r="KCZ64" s="47"/>
      <c r="KDA64" s="47"/>
      <c r="KDB64" s="47"/>
      <c r="KDC64" s="47"/>
      <c r="KDD64" s="47"/>
      <c r="KDE64" s="47"/>
      <c r="KDF64" s="47"/>
      <c r="KDG64" s="47"/>
      <c r="KDH64" s="47"/>
      <c r="KDI64" s="47"/>
      <c r="KDJ64" s="47"/>
      <c r="KDK64" s="47"/>
      <c r="KDL64" s="47"/>
      <c r="KDM64" s="47"/>
      <c r="KDN64" s="47"/>
      <c r="KDO64" s="47"/>
      <c r="KDP64" s="47"/>
      <c r="KDQ64" s="47"/>
      <c r="KDR64" s="47"/>
      <c r="KDS64" s="47"/>
      <c r="KDT64" s="47"/>
      <c r="KDU64" s="47"/>
      <c r="KDV64" s="47"/>
      <c r="KDW64" s="47"/>
      <c r="KDX64" s="47"/>
      <c r="KDY64" s="47"/>
      <c r="KDZ64" s="47"/>
      <c r="KEA64" s="47"/>
      <c r="KEB64" s="47"/>
      <c r="KEC64" s="47"/>
      <c r="KED64" s="47"/>
      <c r="KEE64" s="47"/>
      <c r="KEF64" s="47"/>
      <c r="KEG64" s="47"/>
      <c r="KEH64" s="47"/>
      <c r="KEI64" s="47"/>
      <c r="KEJ64" s="47"/>
      <c r="KEK64" s="47"/>
      <c r="KEL64" s="47"/>
      <c r="KEM64" s="47"/>
      <c r="KEN64" s="47"/>
      <c r="KEO64" s="47"/>
      <c r="KEP64" s="47"/>
      <c r="KEQ64" s="47"/>
      <c r="KER64" s="47"/>
      <c r="KES64" s="47"/>
      <c r="KET64" s="47"/>
      <c r="KEU64" s="47"/>
      <c r="KEV64" s="47"/>
      <c r="KEW64" s="47"/>
      <c r="KEX64" s="47"/>
      <c r="KEY64" s="47"/>
      <c r="KEZ64" s="47"/>
      <c r="KFA64" s="47"/>
      <c r="KFB64" s="47"/>
      <c r="KFC64" s="47"/>
      <c r="KFD64" s="47"/>
      <c r="KFE64" s="47"/>
      <c r="KFF64" s="47"/>
      <c r="KFG64" s="47"/>
      <c r="KFH64" s="47"/>
      <c r="KFI64" s="47"/>
      <c r="KFJ64" s="47"/>
      <c r="KFK64" s="47"/>
      <c r="KFL64" s="47"/>
      <c r="KFM64" s="47"/>
      <c r="KFN64" s="47"/>
      <c r="KFO64" s="47"/>
      <c r="KFP64" s="47"/>
      <c r="KFQ64" s="47"/>
      <c r="KFR64" s="47"/>
      <c r="KFS64" s="47"/>
      <c r="KFT64" s="47"/>
      <c r="KFU64" s="47"/>
      <c r="KFV64" s="47"/>
      <c r="KFW64" s="47"/>
      <c r="KFX64" s="47"/>
      <c r="KFY64" s="47"/>
      <c r="KFZ64" s="47"/>
      <c r="KGA64" s="47"/>
      <c r="KGB64" s="47"/>
      <c r="KGC64" s="47"/>
      <c r="KGD64" s="47"/>
      <c r="KGE64" s="47"/>
      <c r="KGF64" s="47"/>
      <c r="KGG64" s="47"/>
      <c r="KGH64" s="47"/>
      <c r="KGI64" s="47"/>
      <c r="KGJ64" s="47"/>
      <c r="KGK64" s="47"/>
      <c r="KGL64" s="47"/>
      <c r="KGM64" s="47"/>
      <c r="KGN64" s="47"/>
      <c r="KGO64" s="47"/>
      <c r="KGP64" s="47"/>
      <c r="KGQ64" s="47"/>
      <c r="KGR64" s="47"/>
      <c r="KGS64" s="47"/>
      <c r="KGT64" s="47"/>
      <c r="KGU64" s="47"/>
      <c r="KGV64" s="47"/>
      <c r="KGW64" s="47"/>
      <c r="KGX64" s="47"/>
      <c r="KGY64" s="47"/>
      <c r="KGZ64" s="47"/>
      <c r="KHA64" s="47"/>
      <c r="KHB64" s="47"/>
      <c r="KHC64" s="47"/>
      <c r="KHD64" s="47"/>
      <c r="KHE64" s="47"/>
      <c r="KHF64" s="47"/>
      <c r="KHG64" s="47"/>
      <c r="KHH64" s="47"/>
      <c r="KHI64" s="47"/>
      <c r="KHJ64" s="47"/>
      <c r="KHK64" s="47"/>
      <c r="KHL64" s="47"/>
      <c r="KHM64" s="47"/>
      <c r="KHN64" s="47"/>
      <c r="KHO64" s="47"/>
      <c r="KHP64" s="47"/>
      <c r="KHQ64" s="47"/>
      <c r="KHR64" s="47"/>
      <c r="KHS64" s="47"/>
      <c r="KHT64" s="47"/>
      <c r="KHU64" s="47"/>
      <c r="KHV64" s="47"/>
      <c r="KHW64" s="47"/>
      <c r="KHX64" s="47"/>
      <c r="KHY64" s="47"/>
      <c r="KHZ64" s="47"/>
      <c r="KIA64" s="47"/>
      <c r="KIB64" s="47"/>
      <c r="KIC64" s="47"/>
      <c r="KID64" s="47"/>
      <c r="KIE64" s="47"/>
      <c r="KIF64" s="47"/>
      <c r="KIG64" s="47"/>
      <c r="KIH64" s="47"/>
      <c r="KII64" s="47"/>
      <c r="KIJ64" s="47"/>
      <c r="KIK64" s="47"/>
      <c r="KIL64" s="47"/>
      <c r="KIM64" s="47"/>
      <c r="KIN64" s="47"/>
      <c r="KIO64" s="47"/>
      <c r="KIP64" s="47"/>
      <c r="KIQ64" s="47"/>
      <c r="KIR64" s="47"/>
      <c r="KIS64" s="47"/>
      <c r="KIT64" s="47"/>
      <c r="KIU64" s="47"/>
      <c r="KIV64" s="47"/>
      <c r="KIW64" s="47"/>
      <c r="KIX64" s="47"/>
      <c r="KIY64" s="47"/>
      <c r="KIZ64" s="47"/>
      <c r="KJA64" s="47"/>
      <c r="KJB64" s="47"/>
      <c r="KJC64" s="47"/>
      <c r="KJD64" s="47"/>
      <c r="KJE64" s="47"/>
      <c r="KJF64" s="47"/>
      <c r="KJG64" s="47"/>
      <c r="KJH64" s="47"/>
      <c r="KJI64" s="47"/>
      <c r="KJJ64" s="47"/>
      <c r="KJK64" s="47"/>
      <c r="KJL64" s="47"/>
      <c r="KJM64" s="47"/>
      <c r="KJN64" s="47"/>
      <c r="KJO64" s="47"/>
      <c r="KJP64" s="47"/>
      <c r="KJQ64" s="47"/>
      <c r="KJR64" s="47"/>
      <c r="KJS64" s="47"/>
      <c r="KJT64" s="47"/>
      <c r="KJU64" s="47"/>
      <c r="KJV64" s="47"/>
      <c r="KJW64" s="47"/>
      <c r="KJX64" s="47"/>
      <c r="KJY64" s="47"/>
      <c r="KJZ64" s="47"/>
      <c r="KKA64" s="47"/>
      <c r="KKB64" s="47"/>
      <c r="KKC64" s="47"/>
      <c r="KKD64" s="47"/>
      <c r="KKE64" s="47"/>
      <c r="KKF64" s="47"/>
      <c r="KKG64" s="47"/>
      <c r="KKH64" s="47"/>
      <c r="KKI64" s="47"/>
      <c r="KKJ64" s="47"/>
      <c r="KKK64" s="47"/>
      <c r="KKL64" s="47"/>
      <c r="KKM64" s="47"/>
      <c r="KKN64" s="47"/>
      <c r="KKO64" s="47"/>
      <c r="KKP64" s="47"/>
      <c r="KKQ64" s="47"/>
      <c r="KKR64" s="47"/>
      <c r="KKS64" s="47"/>
      <c r="KKT64" s="47"/>
      <c r="KKU64" s="47"/>
      <c r="KKV64" s="47"/>
      <c r="KKW64" s="47"/>
      <c r="KKX64" s="47"/>
      <c r="KKY64" s="47"/>
      <c r="KKZ64" s="47"/>
      <c r="KLA64" s="47"/>
      <c r="KLB64" s="47"/>
      <c r="KLC64" s="47"/>
      <c r="KLD64" s="47"/>
      <c r="KLE64" s="47"/>
      <c r="KLF64" s="47"/>
      <c r="KLG64" s="47"/>
      <c r="KLH64" s="47"/>
      <c r="KLI64" s="47"/>
      <c r="KLJ64" s="47"/>
      <c r="KLK64" s="47"/>
      <c r="KLL64" s="47"/>
      <c r="KLM64" s="47"/>
      <c r="KLN64" s="47"/>
      <c r="KLO64" s="47"/>
      <c r="KLP64" s="47"/>
      <c r="KLQ64" s="47"/>
      <c r="KLR64" s="47"/>
      <c r="KLS64" s="47"/>
      <c r="KLT64" s="47"/>
      <c r="KLU64" s="47"/>
      <c r="KLV64" s="47"/>
      <c r="KLW64" s="47"/>
      <c r="KLX64" s="47"/>
      <c r="KLY64" s="47"/>
      <c r="KLZ64" s="47"/>
      <c r="KMA64" s="47"/>
      <c r="KMB64" s="47"/>
      <c r="KMC64" s="47"/>
      <c r="KMD64" s="47"/>
      <c r="KME64" s="47"/>
      <c r="KMF64" s="47"/>
      <c r="KMG64" s="47"/>
      <c r="KMH64" s="47"/>
      <c r="KMI64" s="47"/>
      <c r="KMJ64" s="47"/>
      <c r="KMK64" s="47"/>
      <c r="KML64" s="47"/>
      <c r="KMM64" s="47"/>
      <c r="KMN64" s="47"/>
      <c r="KMO64" s="47"/>
      <c r="KMP64" s="47"/>
      <c r="KMQ64" s="47"/>
      <c r="KMR64" s="47"/>
      <c r="KMS64" s="47"/>
      <c r="KMT64" s="47"/>
      <c r="KMU64" s="47"/>
      <c r="KMV64" s="47"/>
      <c r="KMW64" s="47"/>
      <c r="KMX64" s="47"/>
      <c r="KMY64" s="47"/>
      <c r="KMZ64" s="47"/>
      <c r="KNA64" s="47"/>
      <c r="KNB64" s="47"/>
      <c r="KNC64" s="47"/>
      <c r="KND64" s="47"/>
      <c r="KNE64" s="47"/>
      <c r="KNF64" s="47"/>
      <c r="KNG64" s="47"/>
      <c r="KNH64" s="47"/>
      <c r="KNI64" s="47"/>
      <c r="KNJ64" s="47"/>
      <c r="KNK64" s="47"/>
      <c r="KNL64" s="47"/>
      <c r="KNM64" s="47"/>
      <c r="KNN64" s="47"/>
      <c r="KNO64" s="47"/>
      <c r="KNP64" s="47"/>
      <c r="KNQ64" s="47"/>
      <c r="KNR64" s="47"/>
      <c r="KNS64" s="47"/>
      <c r="KNT64" s="47"/>
      <c r="KNU64" s="47"/>
      <c r="KNV64" s="47"/>
      <c r="KNW64" s="47"/>
      <c r="KNX64" s="47"/>
      <c r="KNY64" s="47"/>
      <c r="KNZ64" s="47"/>
      <c r="KOA64" s="47"/>
      <c r="KOB64" s="47"/>
      <c r="KOC64" s="47"/>
      <c r="KOD64" s="47"/>
      <c r="KOE64" s="47"/>
      <c r="KOF64" s="47"/>
      <c r="KOG64" s="47"/>
      <c r="KOH64" s="47"/>
      <c r="KOI64" s="47"/>
      <c r="KOJ64" s="47"/>
      <c r="KOK64" s="47"/>
      <c r="KOL64" s="47"/>
      <c r="KOM64" s="47"/>
      <c r="KON64" s="47"/>
      <c r="KOO64" s="47"/>
      <c r="KOP64" s="47"/>
      <c r="KOQ64" s="47"/>
      <c r="KOR64" s="47"/>
      <c r="KOS64" s="47"/>
      <c r="KOT64" s="47"/>
      <c r="KOU64" s="47"/>
      <c r="KOV64" s="47"/>
      <c r="KOW64" s="47"/>
      <c r="KOX64" s="47"/>
      <c r="KOY64" s="47"/>
      <c r="KOZ64" s="47"/>
      <c r="KPA64" s="47"/>
      <c r="KPB64" s="47"/>
      <c r="KPC64" s="47"/>
      <c r="KPD64" s="47"/>
      <c r="KPE64" s="47"/>
      <c r="KPF64" s="47"/>
      <c r="KPG64" s="47"/>
      <c r="KPH64" s="47"/>
      <c r="KPI64" s="47"/>
      <c r="KPJ64" s="47"/>
      <c r="KPK64" s="47"/>
      <c r="KPL64" s="47"/>
      <c r="KPM64" s="47"/>
      <c r="KPN64" s="47"/>
      <c r="KPO64" s="47"/>
      <c r="KPP64" s="47"/>
      <c r="KPQ64" s="47"/>
      <c r="KPR64" s="47"/>
      <c r="KPS64" s="47"/>
      <c r="KPT64" s="47"/>
      <c r="KPU64" s="47"/>
      <c r="KPV64" s="47"/>
      <c r="KPW64" s="47"/>
      <c r="KPX64" s="47"/>
      <c r="KPY64" s="47"/>
      <c r="KPZ64" s="47"/>
      <c r="KQA64" s="47"/>
      <c r="KQB64" s="47"/>
      <c r="KQC64" s="47"/>
      <c r="KQD64" s="47"/>
      <c r="KQE64" s="47"/>
      <c r="KQF64" s="47"/>
      <c r="KQG64" s="47"/>
      <c r="KQH64" s="47"/>
      <c r="KQI64" s="47"/>
      <c r="KQJ64" s="47"/>
      <c r="KQK64" s="47"/>
      <c r="KQL64" s="47"/>
      <c r="KQM64" s="47"/>
      <c r="KQN64" s="47"/>
      <c r="KQO64" s="47"/>
      <c r="KQP64" s="47"/>
      <c r="KQQ64" s="47"/>
      <c r="KQR64" s="47"/>
      <c r="KQS64" s="47"/>
      <c r="KQT64" s="47"/>
      <c r="KQU64" s="47"/>
      <c r="KQV64" s="47"/>
      <c r="KQW64" s="47"/>
      <c r="KQX64" s="47"/>
      <c r="KQY64" s="47"/>
      <c r="KQZ64" s="47"/>
      <c r="KRA64" s="47"/>
      <c r="KRB64" s="47"/>
      <c r="KRC64" s="47"/>
      <c r="KRD64" s="47"/>
      <c r="KRE64" s="47"/>
      <c r="KRF64" s="47"/>
      <c r="KRG64" s="47"/>
      <c r="KRH64" s="47"/>
      <c r="KRI64" s="47"/>
      <c r="KRJ64" s="47"/>
      <c r="KRK64" s="47"/>
      <c r="KRL64" s="47"/>
      <c r="KRM64" s="47"/>
      <c r="KRN64" s="47"/>
      <c r="KRO64" s="47"/>
      <c r="KRP64" s="47"/>
      <c r="KRQ64" s="47"/>
      <c r="KRR64" s="47"/>
      <c r="KRS64" s="47"/>
      <c r="KRT64" s="47"/>
      <c r="KRU64" s="47"/>
      <c r="KRV64" s="47"/>
      <c r="KRW64" s="47"/>
      <c r="KRX64" s="47"/>
      <c r="KRY64" s="47"/>
      <c r="KRZ64" s="47"/>
      <c r="KSA64" s="47"/>
      <c r="KSB64" s="47"/>
      <c r="KSC64" s="47"/>
      <c r="KSD64" s="47"/>
      <c r="KSE64" s="47"/>
      <c r="KSF64" s="47"/>
      <c r="KSG64" s="47"/>
      <c r="KSH64" s="47"/>
      <c r="KSI64" s="47"/>
      <c r="KSJ64" s="47"/>
      <c r="KSK64" s="47"/>
      <c r="KSL64" s="47"/>
      <c r="KSM64" s="47"/>
      <c r="KSN64" s="47"/>
      <c r="KSO64" s="47"/>
      <c r="KSP64" s="47"/>
      <c r="KSQ64" s="47"/>
      <c r="KSR64" s="47"/>
      <c r="KSS64" s="47"/>
      <c r="KST64" s="47"/>
      <c r="KSU64" s="47"/>
      <c r="KSV64" s="47"/>
      <c r="KSW64" s="47"/>
      <c r="KSX64" s="47"/>
      <c r="KSY64" s="47"/>
      <c r="KSZ64" s="47"/>
      <c r="KTA64" s="47"/>
      <c r="KTB64" s="47"/>
      <c r="KTC64" s="47"/>
      <c r="KTD64" s="47"/>
      <c r="KTE64" s="47"/>
      <c r="KTF64" s="47"/>
      <c r="KTG64" s="47"/>
      <c r="KTH64" s="47"/>
      <c r="KTI64" s="47"/>
      <c r="KTJ64" s="47"/>
      <c r="KTK64" s="47"/>
      <c r="KTL64" s="47"/>
      <c r="KTM64" s="47"/>
      <c r="KTN64" s="47"/>
      <c r="KTO64" s="47"/>
      <c r="KTP64" s="47"/>
      <c r="KTQ64" s="47"/>
      <c r="KTR64" s="47"/>
      <c r="KTS64" s="47"/>
      <c r="KTT64" s="47"/>
      <c r="KTU64" s="47"/>
      <c r="KTV64" s="47"/>
      <c r="KTW64" s="47"/>
      <c r="KTX64" s="47"/>
      <c r="KTY64" s="47"/>
      <c r="KTZ64" s="47"/>
      <c r="KUA64" s="47"/>
      <c r="KUB64" s="47"/>
      <c r="KUC64" s="47"/>
      <c r="KUD64" s="47"/>
      <c r="KUE64" s="47"/>
      <c r="KUF64" s="47"/>
      <c r="KUG64" s="47"/>
      <c r="KUH64" s="47"/>
      <c r="KUI64" s="47"/>
      <c r="KUJ64" s="47"/>
      <c r="KUK64" s="47"/>
      <c r="KUL64" s="47"/>
      <c r="KUM64" s="47"/>
      <c r="KUN64" s="47"/>
      <c r="KUO64" s="47"/>
      <c r="KUP64" s="47"/>
      <c r="KUQ64" s="47"/>
      <c r="KUR64" s="47"/>
      <c r="KUS64" s="47"/>
      <c r="KUT64" s="47"/>
      <c r="KUU64" s="47"/>
      <c r="KUV64" s="47"/>
      <c r="KUW64" s="47"/>
      <c r="KUX64" s="47"/>
      <c r="KUY64" s="47"/>
      <c r="KUZ64" s="47"/>
      <c r="KVA64" s="47"/>
      <c r="KVB64" s="47"/>
      <c r="KVC64" s="47"/>
      <c r="KVD64" s="47"/>
      <c r="KVE64" s="47"/>
      <c r="KVF64" s="47"/>
      <c r="KVG64" s="47"/>
      <c r="KVH64" s="47"/>
      <c r="KVI64" s="47"/>
      <c r="KVJ64" s="47"/>
      <c r="KVK64" s="47"/>
      <c r="KVL64" s="47"/>
      <c r="KVM64" s="47"/>
      <c r="KVN64" s="47"/>
      <c r="KVO64" s="47"/>
      <c r="KVP64" s="47"/>
      <c r="KVQ64" s="47"/>
      <c r="KVR64" s="47"/>
      <c r="KVS64" s="47"/>
      <c r="KVT64" s="47"/>
      <c r="KVU64" s="47"/>
      <c r="KVV64" s="47"/>
      <c r="KVW64" s="47"/>
      <c r="KVX64" s="47"/>
      <c r="KVY64" s="47"/>
      <c r="KVZ64" s="47"/>
      <c r="KWA64" s="47"/>
      <c r="KWB64" s="47"/>
      <c r="KWC64" s="47"/>
      <c r="KWD64" s="47"/>
      <c r="KWE64" s="47"/>
      <c r="KWF64" s="47"/>
      <c r="KWG64" s="47"/>
      <c r="KWH64" s="47"/>
      <c r="KWI64" s="47"/>
      <c r="KWJ64" s="47"/>
      <c r="KWK64" s="47"/>
      <c r="KWL64" s="47"/>
      <c r="KWM64" s="47"/>
      <c r="KWN64" s="47"/>
      <c r="KWO64" s="47"/>
      <c r="KWP64" s="47"/>
      <c r="KWQ64" s="47"/>
      <c r="KWR64" s="47"/>
      <c r="KWS64" s="47"/>
      <c r="KWT64" s="47"/>
      <c r="KWU64" s="47"/>
      <c r="KWV64" s="47"/>
      <c r="KWW64" s="47"/>
      <c r="KWX64" s="47"/>
      <c r="KWY64" s="47"/>
      <c r="KWZ64" s="47"/>
      <c r="KXA64" s="47"/>
      <c r="KXB64" s="47"/>
      <c r="KXC64" s="47"/>
      <c r="KXD64" s="47"/>
      <c r="KXE64" s="47"/>
      <c r="KXF64" s="47"/>
      <c r="KXG64" s="47"/>
      <c r="KXH64" s="47"/>
      <c r="KXI64" s="47"/>
      <c r="KXJ64" s="47"/>
      <c r="KXK64" s="47"/>
      <c r="KXL64" s="47"/>
      <c r="KXM64" s="47"/>
      <c r="KXN64" s="47"/>
      <c r="KXO64" s="47"/>
      <c r="KXP64" s="47"/>
      <c r="KXQ64" s="47"/>
      <c r="KXR64" s="47"/>
      <c r="KXS64" s="47"/>
      <c r="KXT64" s="47"/>
      <c r="KXU64" s="47"/>
      <c r="KXV64" s="47"/>
      <c r="KXW64" s="47"/>
      <c r="KXX64" s="47"/>
      <c r="KXY64" s="47"/>
      <c r="KXZ64" s="47"/>
      <c r="KYA64" s="47"/>
      <c r="KYB64" s="47"/>
      <c r="KYC64" s="47"/>
      <c r="KYD64" s="47"/>
      <c r="KYE64" s="47"/>
      <c r="KYF64" s="47"/>
      <c r="KYG64" s="47"/>
      <c r="KYH64" s="47"/>
      <c r="KYI64" s="47"/>
      <c r="KYJ64" s="47"/>
      <c r="KYK64" s="47"/>
      <c r="KYL64" s="47"/>
      <c r="KYM64" s="47"/>
      <c r="KYN64" s="47"/>
      <c r="KYO64" s="47"/>
      <c r="KYP64" s="47"/>
      <c r="KYQ64" s="47"/>
      <c r="KYR64" s="47"/>
      <c r="KYS64" s="47"/>
      <c r="KYT64" s="47"/>
      <c r="KYU64" s="47"/>
      <c r="KYV64" s="47"/>
      <c r="KYW64" s="47"/>
      <c r="KYX64" s="47"/>
      <c r="KYY64" s="47"/>
      <c r="KYZ64" s="47"/>
      <c r="KZA64" s="47"/>
      <c r="KZB64" s="47"/>
      <c r="KZC64" s="47"/>
      <c r="KZD64" s="47"/>
      <c r="KZE64" s="47"/>
      <c r="KZF64" s="47"/>
      <c r="KZG64" s="47"/>
      <c r="KZH64" s="47"/>
      <c r="KZI64" s="47"/>
      <c r="KZJ64" s="47"/>
      <c r="KZK64" s="47"/>
      <c r="KZL64" s="47"/>
      <c r="KZM64" s="47"/>
      <c r="KZN64" s="47"/>
      <c r="KZO64" s="47"/>
      <c r="KZP64" s="47"/>
      <c r="KZQ64" s="47"/>
      <c r="KZR64" s="47"/>
      <c r="KZS64" s="47"/>
      <c r="KZT64" s="47"/>
      <c r="KZU64" s="47"/>
      <c r="KZV64" s="47"/>
      <c r="KZW64" s="47"/>
      <c r="KZX64" s="47"/>
      <c r="KZY64" s="47"/>
      <c r="KZZ64" s="47"/>
      <c r="LAA64" s="47"/>
      <c r="LAB64" s="47"/>
      <c r="LAC64" s="47"/>
      <c r="LAD64" s="47"/>
      <c r="LAE64" s="47"/>
      <c r="LAF64" s="47"/>
      <c r="LAG64" s="47"/>
      <c r="LAH64" s="47"/>
      <c r="LAI64" s="47"/>
      <c r="LAJ64" s="47"/>
      <c r="LAK64" s="47"/>
      <c r="LAL64" s="47"/>
      <c r="LAM64" s="47"/>
      <c r="LAN64" s="47"/>
      <c r="LAO64" s="47"/>
      <c r="LAP64" s="47"/>
      <c r="LAQ64" s="47"/>
      <c r="LAR64" s="47"/>
      <c r="LAS64" s="47"/>
      <c r="LAT64" s="47"/>
      <c r="LAU64" s="47"/>
      <c r="LAV64" s="47"/>
      <c r="LAW64" s="47"/>
      <c r="LAX64" s="47"/>
      <c r="LAY64" s="47"/>
      <c r="LAZ64" s="47"/>
      <c r="LBA64" s="47"/>
      <c r="LBB64" s="47"/>
      <c r="LBC64" s="47"/>
      <c r="LBD64" s="47"/>
      <c r="LBE64" s="47"/>
      <c r="LBF64" s="47"/>
      <c r="LBG64" s="47"/>
      <c r="LBH64" s="47"/>
      <c r="LBI64" s="47"/>
      <c r="LBJ64" s="47"/>
      <c r="LBK64" s="47"/>
      <c r="LBL64" s="47"/>
      <c r="LBM64" s="47"/>
      <c r="LBN64" s="47"/>
      <c r="LBO64" s="47"/>
      <c r="LBP64" s="47"/>
      <c r="LBQ64" s="47"/>
      <c r="LBR64" s="47"/>
      <c r="LBS64" s="47"/>
      <c r="LBT64" s="47"/>
      <c r="LBU64" s="47"/>
      <c r="LBV64" s="47"/>
      <c r="LBW64" s="47"/>
      <c r="LBX64" s="47"/>
      <c r="LBY64" s="47"/>
      <c r="LBZ64" s="47"/>
      <c r="LCA64" s="47"/>
      <c r="LCB64" s="47"/>
      <c r="LCC64" s="47"/>
      <c r="LCD64" s="47"/>
      <c r="LCE64" s="47"/>
      <c r="LCF64" s="47"/>
      <c r="LCG64" s="47"/>
      <c r="LCH64" s="47"/>
      <c r="LCI64" s="47"/>
      <c r="LCJ64" s="47"/>
      <c r="LCK64" s="47"/>
      <c r="LCL64" s="47"/>
      <c r="LCM64" s="47"/>
      <c r="LCN64" s="47"/>
      <c r="LCO64" s="47"/>
      <c r="LCP64" s="47"/>
      <c r="LCQ64" s="47"/>
      <c r="LCR64" s="47"/>
      <c r="LCS64" s="47"/>
      <c r="LCT64" s="47"/>
      <c r="LCU64" s="47"/>
      <c r="LCV64" s="47"/>
      <c r="LCW64" s="47"/>
      <c r="LCX64" s="47"/>
      <c r="LCY64" s="47"/>
      <c r="LCZ64" s="47"/>
      <c r="LDA64" s="47"/>
      <c r="LDB64" s="47"/>
      <c r="LDC64" s="47"/>
      <c r="LDD64" s="47"/>
      <c r="LDE64" s="47"/>
      <c r="LDF64" s="47"/>
      <c r="LDG64" s="47"/>
      <c r="LDH64" s="47"/>
      <c r="LDI64" s="47"/>
      <c r="LDJ64" s="47"/>
      <c r="LDK64" s="47"/>
      <c r="LDL64" s="47"/>
      <c r="LDM64" s="47"/>
      <c r="LDN64" s="47"/>
      <c r="LDO64" s="47"/>
      <c r="LDP64" s="47"/>
      <c r="LDQ64" s="47"/>
      <c r="LDR64" s="47"/>
      <c r="LDS64" s="47"/>
      <c r="LDT64" s="47"/>
      <c r="LDU64" s="47"/>
      <c r="LDV64" s="47"/>
      <c r="LDW64" s="47"/>
      <c r="LDX64" s="47"/>
      <c r="LDY64" s="47"/>
      <c r="LDZ64" s="47"/>
      <c r="LEA64" s="47"/>
      <c r="LEB64" s="47"/>
      <c r="LEC64" s="47"/>
      <c r="LED64" s="47"/>
      <c r="LEE64" s="47"/>
      <c r="LEF64" s="47"/>
      <c r="LEG64" s="47"/>
      <c r="LEH64" s="47"/>
      <c r="LEI64" s="47"/>
      <c r="LEJ64" s="47"/>
      <c r="LEK64" s="47"/>
      <c r="LEL64" s="47"/>
      <c r="LEM64" s="47"/>
      <c r="LEN64" s="47"/>
      <c r="LEO64" s="47"/>
      <c r="LEP64" s="47"/>
      <c r="LEQ64" s="47"/>
      <c r="LER64" s="47"/>
      <c r="LES64" s="47"/>
      <c r="LET64" s="47"/>
      <c r="LEU64" s="47"/>
      <c r="LEV64" s="47"/>
      <c r="LEW64" s="47"/>
      <c r="LEX64" s="47"/>
      <c r="LEY64" s="47"/>
      <c r="LEZ64" s="47"/>
      <c r="LFA64" s="47"/>
      <c r="LFB64" s="47"/>
      <c r="LFC64" s="47"/>
      <c r="LFD64" s="47"/>
      <c r="LFE64" s="47"/>
      <c r="LFF64" s="47"/>
      <c r="LFG64" s="47"/>
      <c r="LFH64" s="47"/>
      <c r="LFI64" s="47"/>
      <c r="LFJ64" s="47"/>
      <c r="LFK64" s="47"/>
      <c r="LFL64" s="47"/>
      <c r="LFM64" s="47"/>
      <c r="LFN64" s="47"/>
      <c r="LFO64" s="47"/>
      <c r="LFP64" s="47"/>
      <c r="LFQ64" s="47"/>
      <c r="LFR64" s="47"/>
      <c r="LFS64" s="47"/>
      <c r="LFT64" s="47"/>
      <c r="LFU64" s="47"/>
      <c r="LFV64" s="47"/>
      <c r="LFW64" s="47"/>
      <c r="LFX64" s="47"/>
      <c r="LFY64" s="47"/>
      <c r="LFZ64" s="47"/>
      <c r="LGA64" s="47"/>
      <c r="LGB64" s="47"/>
      <c r="LGC64" s="47"/>
      <c r="LGD64" s="47"/>
      <c r="LGE64" s="47"/>
      <c r="LGF64" s="47"/>
      <c r="LGG64" s="47"/>
      <c r="LGH64" s="47"/>
      <c r="LGI64" s="47"/>
      <c r="LGJ64" s="47"/>
      <c r="LGK64" s="47"/>
      <c r="LGL64" s="47"/>
      <c r="LGM64" s="47"/>
      <c r="LGN64" s="47"/>
      <c r="LGO64" s="47"/>
      <c r="LGP64" s="47"/>
      <c r="LGQ64" s="47"/>
      <c r="LGR64" s="47"/>
      <c r="LGS64" s="47"/>
      <c r="LGT64" s="47"/>
      <c r="LGU64" s="47"/>
      <c r="LGV64" s="47"/>
      <c r="LGW64" s="47"/>
      <c r="LGX64" s="47"/>
      <c r="LGY64" s="47"/>
      <c r="LGZ64" s="47"/>
      <c r="LHA64" s="47"/>
      <c r="LHB64" s="47"/>
      <c r="LHC64" s="47"/>
      <c r="LHD64" s="47"/>
      <c r="LHE64" s="47"/>
      <c r="LHF64" s="47"/>
      <c r="LHG64" s="47"/>
      <c r="LHH64" s="47"/>
      <c r="LHI64" s="47"/>
      <c r="LHJ64" s="47"/>
      <c r="LHK64" s="47"/>
      <c r="LHL64" s="47"/>
      <c r="LHM64" s="47"/>
      <c r="LHN64" s="47"/>
      <c r="LHO64" s="47"/>
      <c r="LHP64" s="47"/>
      <c r="LHQ64" s="47"/>
      <c r="LHR64" s="47"/>
      <c r="LHS64" s="47"/>
      <c r="LHT64" s="47"/>
      <c r="LHU64" s="47"/>
      <c r="LHV64" s="47"/>
      <c r="LHW64" s="47"/>
      <c r="LHX64" s="47"/>
      <c r="LHY64" s="47"/>
      <c r="LHZ64" s="47"/>
      <c r="LIA64" s="47"/>
      <c r="LIB64" s="47"/>
      <c r="LIC64" s="47"/>
      <c r="LID64" s="47"/>
      <c r="LIE64" s="47"/>
      <c r="LIF64" s="47"/>
      <c r="LIG64" s="47"/>
      <c r="LIH64" s="47"/>
      <c r="LII64" s="47"/>
      <c r="LIJ64" s="47"/>
      <c r="LIK64" s="47"/>
      <c r="LIL64" s="47"/>
      <c r="LIM64" s="47"/>
      <c r="LIN64" s="47"/>
      <c r="LIO64" s="47"/>
      <c r="LIP64" s="47"/>
      <c r="LIQ64" s="47"/>
      <c r="LIR64" s="47"/>
      <c r="LIS64" s="47"/>
      <c r="LIT64" s="47"/>
      <c r="LIU64" s="47"/>
      <c r="LIV64" s="47"/>
      <c r="LIW64" s="47"/>
      <c r="LIX64" s="47"/>
      <c r="LIY64" s="47"/>
      <c r="LIZ64" s="47"/>
      <c r="LJA64" s="47"/>
      <c r="LJB64" s="47"/>
      <c r="LJC64" s="47"/>
      <c r="LJD64" s="47"/>
      <c r="LJE64" s="47"/>
      <c r="LJF64" s="47"/>
      <c r="LJG64" s="47"/>
      <c r="LJH64" s="47"/>
      <c r="LJI64" s="47"/>
      <c r="LJJ64" s="47"/>
      <c r="LJK64" s="47"/>
      <c r="LJL64" s="47"/>
      <c r="LJM64" s="47"/>
      <c r="LJN64" s="47"/>
      <c r="LJO64" s="47"/>
      <c r="LJP64" s="47"/>
      <c r="LJQ64" s="47"/>
      <c r="LJR64" s="47"/>
      <c r="LJS64" s="47"/>
      <c r="LJT64" s="47"/>
      <c r="LJU64" s="47"/>
      <c r="LJV64" s="47"/>
      <c r="LJW64" s="47"/>
      <c r="LJX64" s="47"/>
      <c r="LJY64" s="47"/>
      <c r="LJZ64" s="47"/>
      <c r="LKA64" s="47"/>
      <c r="LKB64" s="47"/>
      <c r="LKC64" s="47"/>
      <c r="LKD64" s="47"/>
      <c r="LKE64" s="47"/>
      <c r="LKF64" s="47"/>
      <c r="LKG64" s="47"/>
      <c r="LKH64" s="47"/>
      <c r="LKI64" s="47"/>
      <c r="LKJ64" s="47"/>
      <c r="LKK64" s="47"/>
      <c r="LKL64" s="47"/>
      <c r="LKM64" s="47"/>
      <c r="LKN64" s="47"/>
      <c r="LKO64" s="47"/>
      <c r="LKP64" s="47"/>
      <c r="LKQ64" s="47"/>
      <c r="LKR64" s="47"/>
      <c r="LKS64" s="47"/>
      <c r="LKT64" s="47"/>
      <c r="LKU64" s="47"/>
      <c r="LKV64" s="47"/>
      <c r="LKW64" s="47"/>
      <c r="LKX64" s="47"/>
      <c r="LKY64" s="47"/>
      <c r="LKZ64" s="47"/>
      <c r="LLA64" s="47"/>
      <c r="LLB64" s="47"/>
      <c r="LLC64" s="47"/>
      <c r="LLD64" s="47"/>
      <c r="LLE64" s="47"/>
      <c r="LLF64" s="47"/>
      <c r="LLG64" s="47"/>
      <c r="LLH64" s="47"/>
      <c r="LLI64" s="47"/>
      <c r="LLJ64" s="47"/>
      <c r="LLK64" s="47"/>
      <c r="LLL64" s="47"/>
      <c r="LLM64" s="47"/>
      <c r="LLN64" s="47"/>
      <c r="LLO64" s="47"/>
      <c r="LLP64" s="47"/>
      <c r="LLQ64" s="47"/>
      <c r="LLR64" s="47"/>
      <c r="LLS64" s="47"/>
      <c r="LLT64" s="47"/>
      <c r="LLU64" s="47"/>
      <c r="LLV64" s="47"/>
      <c r="LLW64" s="47"/>
      <c r="LLX64" s="47"/>
      <c r="LLY64" s="47"/>
      <c r="LLZ64" s="47"/>
      <c r="LMA64" s="47"/>
      <c r="LMB64" s="47"/>
      <c r="LMC64" s="47"/>
      <c r="LMD64" s="47"/>
      <c r="LME64" s="47"/>
      <c r="LMF64" s="47"/>
      <c r="LMG64" s="47"/>
      <c r="LMH64" s="47"/>
      <c r="LMI64" s="47"/>
      <c r="LMJ64" s="47"/>
      <c r="LMK64" s="47"/>
      <c r="LML64" s="47"/>
      <c r="LMM64" s="47"/>
      <c r="LMN64" s="47"/>
      <c r="LMO64" s="47"/>
      <c r="LMP64" s="47"/>
      <c r="LMQ64" s="47"/>
      <c r="LMR64" s="47"/>
      <c r="LMS64" s="47"/>
      <c r="LMT64" s="47"/>
      <c r="LMU64" s="47"/>
      <c r="LMV64" s="47"/>
      <c r="LMW64" s="47"/>
      <c r="LMX64" s="47"/>
      <c r="LMY64" s="47"/>
      <c r="LMZ64" s="47"/>
      <c r="LNA64" s="47"/>
      <c r="LNB64" s="47"/>
      <c r="LNC64" s="47"/>
      <c r="LND64" s="47"/>
      <c r="LNE64" s="47"/>
      <c r="LNF64" s="47"/>
      <c r="LNG64" s="47"/>
      <c r="LNH64" s="47"/>
      <c r="LNI64" s="47"/>
      <c r="LNJ64" s="47"/>
      <c r="LNK64" s="47"/>
      <c r="LNL64" s="47"/>
      <c r="LNM64" s="47"/>
      <c r="LNN64" s="47"/>
      <c r="LNO64" s="47"/>
      <c r="LNP64" s="47"/>
      <c r="LNQ64" s="47"/>
      <c r="LNR64" s="47"/>
      <c r="LNS64" s="47"/>
      <c r="LNT64" s="47"/>
      <c r="LNU64" s="47"/>
      <c r="LNV64" s="47"/>
      <c r="LNW64" s="47"/>
      <c r="LNX64" s="47"/>
      <c r="LNY64" s="47"/>
      <c r="LNZ64" s="47"/>
      <c r="LOA64" s="47"/>
      <c r="LOB64" s="47"/>
      <c r="LOC64" s="47"/>
      <c r="LOD64" s="47"/>
      <c r="LOE64" s="47"/>
      <c r="LOF64" s="47"/>
      <c r="LOG64" s="47"/>
      <c r="LOH64" s="47"/>
      <c r="LOI64" s="47"/>
      <c r="LOJ64" s="47"/>
      <c r="LOK64" s="47"/>
      <c r="LOL64" s="47"/>
      <c r="LOM64" s="47"/>
      <c r="LON64" s="47"/>
      <c r="LOO64" s="47"/>
      <c r="LOP64" s="47"/>
      <c r="LOQ64" s="47"/>
      <c r="LOR64" s="47"/>
      <c r="LOS64" s="47"/>
      <c r="LOT64" s="47"/>
      <c r="LOU64" s="47"/>
      <c r="LOV64" s="47"/>
      <c r="LOW64" s="47"/>
      <c r="LOX64" s="47"/>
      <c r="LOY64" s="47"/>
      <c r="LOZ64" s="47"/>
      <c r="LPA64" s="47"/>
      <c r="LPB64" s="47"/>
      <c r="LPC64" s="47"/>
      <c r="LPD64" s="47"/>
      <c r="LPE64" s="47"/>
      <c r="LPF64" s="47"/>
      <c r="LPG64" s="47"/>
      <c r="LPH64" s="47"/>
      <c r="LPI64" s="47"/>
      <c r="LPJ64" s="47"/>
      <c r="LPK64" s="47"/>
      <c r="LPL64" s="47"/>
      <c r="LPM64" s="47"/>
      <c r="LPN64" s="47"/>
      <c r="LPO64" s="47"/>
      <c r="LPP64" s="47"/>
      <c r="LPQ64" s="47"/>
      <c r="LPR64" s="47"/>
      <c r="LPS64" s="47"/>
      <c r="LPT64" s="47"/>
      <c r="LPU64" s="47"/>
      <c r="LPV64" s="47"/>
      <c r="LPW64" s="47"/>
      <c r="LPX64" s="47"/>
      <c r="LPY64" s="47"/>
      <c r="LPZ64" s="47"/>
      <c r="LQA64" s="47"/>
      <c r="LQB64" s="47"/>
      <c r="LQC64" s="47"/>
      <c r="LQD64" s="47"/>
      <c r="LQE64" s="47"/>
      <c r="LQF64" s="47"/>
      <c r="LQG64" s="47"/>
      <c r="LQH64" s="47"/>
      <c r="LQI64" s="47"/>
      <c r="LQJ64" s="47"/>
      <c r="LQK64" s="47"/>
      <c r="LQL64" s="47"/>
      <c r="LQM64" s="47"/>
      <c r="LQN64" s="47"/>
      <c r="LQO64" s="47"/>
      <c r="LQP64" s="47"/>
      <c r="LQQ64" s="47"/>
      <c r="LQR64" s="47"/>
      <c r="LQS64" s="47"/>
      <c r="LQT64" s="47"/>
      <c r="LQU64" s="47"/>
      <c r="LQV64" s="47"/>
      <c r="LQW64" s="47"/>
      <c r="LQX64" s="47"/>
      <c r="LQY64" s="47"/>
      <c r="LQZ64" s="47"/>
      <c r="LRA64" s="47"/>
      <c r="LRB64" s="47"/>
      <c r="LRC64" s="47"/>
      <c r="LRD64" s="47"/>
      <c r="LRE64" s="47"/>
      <c r="LRF64" s="47"/>
      <c r="LRG64" s="47"/>
      <c r="LRH64" s="47"/>
      <c r="LRI64" s="47"/>
      <c r="LRJ64" s="47"/>
      <c r="LRK64" s="47"/>
      <c r="LRL64" s="47"/>
      <c r="LRM64" s="47"/>
      <c r="LRN64" s="47"/>
      <c r="LRO64" s="47"/>
      <c r="LRP64" s="47"/>
      <c r="LRQ64" s="47"/>
      <c r="LRR64" s="47"/>
      <c r="LRS64" s="47"/>
      <c r="LRT64" s="47"/>
      <c r="LRU64" s="47"/>
      <c r="LRV64" s="47"/>
      <c r="LRW64" s="47"/>
      <c r="LRX64" s="47"/>
      <c r="LRY64" s="47"/>
      <c r="LRZ64" s="47"/>
      <c r="LSA64" s="47"/>
      <c r="LSB64" s="47"/>
      <c r="LSC64" s="47"/>
      <c r="LSD64" s="47"/>
      <c r="LSE64" s="47"/>
      <c r="LSF64" s="47"/>
      <c r="LSG64" s="47"/>
      <c r="LSH64" s="47"/>
      <c r="LSI64" s="47"/>
      <c r="LSJ64" s="47"/>
      <c r="LSK64" s="47"/>
      <c r="LSL64" s="47"/>
      <c r="LSM64" s="47"/>
      <c r="LSN64" s="47"/>
      <c r="LSO64" s="47"/>
      <c r="LSP64" s="47"/>
      <c r="LSQ64" s="47"/>
      <c r="LSR64" s="47"/>
      <c r="LSS64" s="47"/>
      <c r="LST64" s="47"/>
      <c r="LSU64" s="47"/>
      <c r="LSV64" s="47"/>
      <c r="LSW64" s="47"/>
      <c r="LSX64" s="47"/>
      <c r="LSY64" s="47"/>
      <c r="LSZ64" s="47"/>
      <c r="LTA64" s="47"/>
      <c r="LTB64" s="47"/>
      <c r="LTC64" s="47"/>
      <c r="LTD64" s="47"/>
      <c r="LTE64" s="47"/>
      <c r="LTF64" s="47"/>
      <c r="LTG64" s="47"/>
      <c r="LTH64" s="47"/>
      <c r="LTI64" s="47"/>
      <c r="LTJ64" s="47"/>
      <c r="LTK64" s="47"/>
      <c r="LTL64" s="47"/>
      <c r="LTM64" s="47"/>
      <c r="LTN64" s="47"/>
      <c r="LTO64" s="47"/>
      <c r="LTP64" s="47"/>
      <c r="LTQ64" s="47"/>
      <c r="LTR64" s="47"/>
      <c r="LTS64" s="47"/>
      <c r="LTT64" s="47"/>
      <c r="LTU64" s="47"/>
      <c r="LTV64" s="47"/>
      <c r="LTW64" s="47"/>
      <c r="LTX64" s="47"/>
      <c r="LTY64" s="47"/>
      <c r="LTZ64" s="47"/>
      <c r="LUA64" s="47"/>
      <c r="LUB64" s="47"/>
      <c r="LUC64" s="47"/>
      <c r="LUD64" s="47"/>
      <c r="LUE64" s="47"/>
      <c r="LUF64" s="47"/>
      <c r="LUG64" s="47"/>
      <c r="LUH64" s="47"/>
      <c r="LUI64" s="47"/>
      <c r="LUJ64" s="47"/>
      <c r="LUK64" s="47"/>
      <c r="LUL64" s="47"/>
      <c r="LUM64" s="47"/>
      <c r="LUN64" s="47"/>
      <c r="LUO64" s="47"/>
      <c r="LUP64" s="47"/>
      <c r="LUQ64" s="47"/>
      <c r="LUR64" s="47"/>
      <c r="LUS64" s="47"/>
      <c r="LUT64" s="47"/>
      <c r="LUU64" s="47"/>
      <c r="LUV64" s="47"/>
      <c r="LUW64" s="47"/>
      <c r="LUX64" s="47"/>
      <c r="LUY64" s="47"/>
      <c r="LUZ64" s="47"/>
      <c r="LVA64" s="47"/>
      <c r="LVB64" s="47"/>
      <c r="LVC64" s="47"/>
      <c r="LVD64" s="47"/>
      <c r="LVE64" s="47"/>
      <c r="LVF64" s="47"/>
      <c r="LVG64" s="47"/>
      <c r="LVH64" s="47"/>
      <c r="LVI64" s="47"/>
      <c r="LVJ64" s="47"/>
      <c r="LVK64" s="47"/>
      <c r="LVL64" s="47"/>
      <c r="LVM64" s="47"/>
      <c r="LVN64" s="47"/>
      <c r="LVO64" s="47"/>
      <c r="LVP64" s="47"/>
      <c r="LVQ64" s="47"/>
      <c r="LVR64" s="47"/>
      <c r="LVS64" s="47"/>
      <c r="LVT64" s="47"/>
      <c r="LVU64" s="47"/>
      <c r="LVV64" s="47"/>
      <c r="LVW64" s="47"/>
      <c r="LVX64" s="47"/>
      <c r="LVY64" s="47"/>
      <c r="LVZ64" s="47"/>
      <c r="LWA64" s="47"/>
      <c r="LWB64" s="47"/>
      <c r="LWC64" s="47"/>
      <c r="LWD64" s="47"/>
      <c r="LWE64" s="47"/>
      <c r="LWF64" s="47"/>
      <c r="LWG64" s="47"/>
      <c r="LWH64" s="47"/>
      <c r="LWI64" s="47"/>
      <c r="LWJ64" s="47"/>
      <c r="LWK64" s="47"/>
      <c r="LWL64" s="47"/>
      <c r="LWM64" s="47"/>
      <c r="LWN64" s="47"/>
      <c r="LWO64" s="47"/>
      <c r="LWP64" s="47"/>
      <c r="LWQ64" s="47"/>
      <c r="LWR64" s="47"/>
      <c r="LWS64" s="47"/>
      <c r="LWT64" s="47"/>
      <c r="LWU64" s="47"/>
      <c r="LWV64" s="47"/>
      <c r="LWW64" s="47"/>
      <c r="LWX64" s="47"/>
      <c r="LWY64" s="47"/>
      <c r="LWZ64" s="47"/>
      <c r="LXA64" s="47"/>
      <c r="LXB64" s="47"/>
      <c r="LXC64" s="47"/>
      <c r="LXD64" s="47"/>
      <c r="LXE64" s="47"/>
      <c r="LXF64" s="47"/>
      <c r="LXG64" s="47"/>
      <c r="LXH64" s="47"/>
      <c r="LXI64" s="47"/>
      <c r="LXJ64" s="47"/>
      <c r="LXK64" s="47"/>
      <c r="LXL64" s="47"/>
      <c r="LXM64" s="47"/>
      <c r="LXN64" s="47"/>
      <c r="LXO64" s="47"/>
      <c r="LXP64" s="47"/>
      <c r="LXQ64" s="47"/>
      <c r="LXR64" s="47"/>
      <c r="LXS64" s="47"/>
      <c r="LXT64" s="47"/>
      <c r="LXU64" s="47"/>
      <c r="LXV64" s="47"/>
      <c r="LXW64" s="47"/>
      <c r="LXX64" s="47"/>
      <c r="LXY64" s="47"/>
      <c r="LXZ64" s="47"/>
      <c r="LYA64" s="47"/>
      <c r="LYB64" s="47"/>
      <c r="LYC64" s="47"/>
      <c r="LYD64" s="47"/>
      <c r="LYE64" s="47"/>
      <c r="LYF64" s="47"/>
      <c r="LYG64" s="47"/>
      <c r="LYH64" s="47"/>
      <c r="LYI64" s="47"/>
      <c r="LYJ64" s="47"/>
      <c r="LYK64" s="47"/>
      <c r="LYL64" s="47"/>
      <c r="LYM64" s="47"/>
      <c r="LYN64" s="47"/>
      <c r="LYO64" s="47"/>
      <c r="LYP64" s="47"/>
      <c r="LYQ64" s="47"/>
      <c r="LYR64" s="47"/>
      <c r="LYS64" s="47"/>
      <c r="LYT64" s="47"/>
      <c r="LYU64" s="47"/>
      <c r="LYV64" s="47"/>
      <c r="LYW64" s="47"/>
      <c r="LYX64" s="47"/>
      <c r="LYY64" s="47"/>
      <c r="LYZ64" s="47"/>
      <c r="LZA64" s="47"/>
      <c r="LZB64" s="47"/>
      <c r="LZC64" s="47"/>
      <c r="LZD64" s="47"/>
      <c r="LZE64" s="47"/>
      <c r="LZF64" s="47"/>
      <c r="LZG64" s="47"/>
      <c r="LZH64" s="47"/>
      <c r="LZI64" s="47"/>
      <c r="LZJ64" s="47"/>
      <c r="LZK64" s="47"/>
      <c r="LZL64" s="47"/>
      <c r="LZM64" s="47"/>
      <c r="LZN64" s="47"/>
      <c r="LZO64" s="47"/>
      <c r="LZP64" s="47"/>
      <c r="LZQ64" s="47"/>
      <c r="LZR64" s="47"/>
      <c r="LZS64" s="47"/>
      <c r="LZT64" s="47"/>
      <c r="LZU64" s="47"/>
      <c r="LZV64" s="47"/>
      <c r="LZW64" s="47"/>
      <c r="LZX64" s="47"/>
      <c r="LZY64" s="47"/>
      <c r="LZZ64" s="47"/>
      <c r="MAA64" s="47"/>
      <c r="MAB64" s="47"/>
      <c r="MAC64" s="47"/>
      <c r="MAD64" s="47"/>
      <c r="MAE64" s="47"/>
      <c r="MAF64" s="47"/>
      <c r="MAG64" s="47"/>
      <c r="MAH64" s="47"/>
      <c r="MAI64" s="47"/>
      <c r="MAJ64" s="47"/>
      <c r="MAK64" s="47"/>
      <c r="MAL64" s="47"/>
      <c r="MAM64" s="47"/>
      <c r="MAN64" s="47"/>
      <c r="MAO64" s="47"/>
      <c r="MAP64" s="47"/>
      <c r="MAQ64" s="47"/>
      <c r="MAR64" s="47"/>
      <c r="MAS64" s="47"/>
      <c r="MAT64" s="47"/>
      <c r="MAU64" s="47"/>
      <c r="MAV64" s="47"/>
      <c r="MAW64" s="47"/>
      <c r="MAX64" s="47"/>
      <c r="MAY64" s="47"/>
      <c r="MAZ64" s="47"/>
      <c r="MBA64" s="47"/>
      <c r="MBB64" s="47"/>
      <c r="MBC64" s="47"/>
      <c r="MBD64" s="47"/>
      <c r="MBE64" s="47"/>
      <c r="MBF64" s="47"/>
      <c r="MBG64" s="47"/>
      <c r="MBH64" s="47"/>
      <c r="MBI64" s="47"/>
      <c r="MBJ64" s="47"/>
      <c r="MBK64" s="47"/>
      <c r="MBL64" s="47"/>
      <c r="MBM64" s="47"/>
      <c r="MBN64" s="47"/>
      <c r="MBO64" s="47"/>
      <c r="MBP64" s="47"/>
      <c r="MBQ64" s="47"/>
      <c r="MBR64" s="47"/>
      <c r="MBS64" s="47"/>
      <c r="MBT64" s="47"/>
      <c r="MBU64" s="47"/>
      <c r="MBV64" s="47"/>
      <c r="MBW64" s="47"/>
      <c r="MBX64" s="47"/>
      <c r="MBY64" s="47"/>
      <c r="MBZ64" s="47"/>
      <c r="MCA64" s="47"/>
      <c r="MCB64" s="47"/>
      <c r="MCC64" s="47"/>
      <c r="MCD64" s="47"/>
      <c r="MCE64" s="47"/>
      <c r="MCF64" s="47"/>
      <c r="MCG64" s="47"/>
      <c r="MCH64" s="47"/>
      <c r="MCI64" s="47"/>
      <c r="MCJ64" s="47"/>
      <c r="MCK64" s="47"/>
      <c r="MCL64" s="47"/>
      <c r="MCM64" s="47"/>
      <c r="MCN64" s="47"/>
      <c r="MCO64" s="47"/>
      <c r="MCP64" s="47"/>
      <c r="MCQ64" s="47"/>
      <c r="MCR64" s="47"/>
      <c r="MCS64" s="47"/>
      <c r="MCT64" s="47"/>
      <c r="MCU64" s="47"/>
      <c r="MCV64" s="47"/>
      <c r="MCW64" s="47"/>
      <c r="MCX64" s="47"/>
      <c r="MCY64" s="47"/>
      <c r="MCZ64" s="47"/>
      <c r="MDA64" s="47"/>
      <c r="MDB64" s="47"/>
      <c r="MDC64" s="47"/>
      <c r="MDD64" s="47"/>
      <c r="MDE64" s="47"/>
      <c r="MDF64" s="47"/>
      <c r="MDG64" s="47"/>
      <c r="MDH64" s="47"/>
      <c r="MDI64" s="47"/>
      <c r="MDJ64" s="47"/>
      <c r="MDK64" s="47"/>
      <c r="MDL64" s="47"/>
      <c r="MDM64" s="47"/>
      <c r="MDN64" s="47"/>
      <c r="MDO64" s="47"/>
      <c r="MDP64" s="47"/>
      <c r="MDQ64" s="47"/>
      <c r="MDR64" s="47"/>
      <c r="MDS64" s="47"/>
      <c r="MDT64" s="47"/>
      <c r="MDU64" s="47"/>
      <c r="MDV64" s="47"/>
      <c r="MDW64" s="47"/>
      <c r="MDX64" s="47"/>
      <c r="MDY64" s="47"/>
      <c r="MDZ64" s="47"/>
      <c r="MEA64" s="47"/>
      <c r="MEB64" s="47"/>
      <c r="MEC64" s="47"/>
      <c r="MED64" s="47"/>
      <c r="MEE64" s="47"/>
      <c r="MEF64" s="47"/>
      <c r="MEG64" s="47"/>
      <c r="MEH64" s="47"/>
      <c r="MEI64" s="47"/>
      <c r="MEJ64" s="47"/>
      <c r="MEK64" s="47"/>
      <c r="MEL64" s="47"/>
      <c r="MEM64" s="47"/>
      <c r="MEN64" s="47"/>
      <c r="MEO64" s="47"/>
      <c r="MEP64" s="47"/>
      <c r="MEQ64" s="47"/>
      <c r="MER64" s="47"/>
      <c r="MES64" s="47"/>
      <c r="MET64" s="47"/>
      <c r="MEU64" s="47"/>
      <c r="MEV64" s="47"/>
      <c r="MEW64" s="47"/>
      <c r="MEX64" s="47"/>
      <c r="MEY64" s="47"/>
      <c r="MEZ64" s="47"/>
      <c r="MFA64" s="47"/>
      <c r="MFB64" s="47"/>
      <c r="MFC64" s="47"/>
      <c r="MFD64" s="47"/>
      <c r="MFE64" s="47"/>
      <c r="MFF64" s="47"/>
      <c r="MFG64" s="47"/>
      <c r="MFH64" s="47"/>
      <c r="MFI64" s="47"/>
      <c r="MFJ64" s="47"/>
      <c r="MFK64" s="47"/>
      <c r="MFL64" s="47"/>
      <c r="MFM64" s="47"/>
      <c r="MFN64" s="47"/>
      <c r="MFO64" s="47"/>
      <c r="MFP64" s="47"/>
      <c r="MFQ64" s="47"/>
      <c r="MFR64" s="47"/>
      <c r="MFS64" s="47"/>
      <c r="MFT64" s="47"/>
      <c r="MFU64" s="47"/>
      <c r="MFV64" s="47"/>
      <c r="MFW64" s="47"/>
      <c r="MFX64" s="47"/>
      <c r="MFY64" s="47"/>
      <c r="MFZ64" s="47"/>
      <c r="MGA64" s="47"/>
      <c r="MGB64" s="47"/>
      <c r="MGC64" s="47"/>
      <c r="MGD64" s="47"/>
      <c r="MGE64" s="47"/>
      <c r="MGF64" s="47"/>
      <c r="MGG64" s="47"/>
      <c r="MGH64" s="47"/>
      <c r="MGI64" s="47"/>
      <c r="MGJ64" s="47"/>
      <c r="MGK64" s="47"/>
      <c r="MGL64" s="47"/>
      <c r="MGM64" s="47"/>
      <c r="MGN64" s="47"/>
      <c r="MGO64" s="47"/>
      <c r="MGP64" s="47"/>
      <c r="MGQ64" s="47"/>
      <c r="MGR64" s="47"/>
      <c r="MGS64" s="47"/>
      <c r="MGT64" s="47"/>
      <c r="MGU64" s="47"/>
      <c r="MGV64" s="47"/>
      <c r="MGW64" s="47"/>
      <c r="MGX64" s="47"/>
      <c r="MGY64" s="47"/>
      <c r="MGZ64" s="47"/>
      <c r="MHA64" s="47"/>
      <c r="MHB64" s="47"/>
      <c r="MHC64" s="47"/>
      <c r="MHD64" s="47"/>
      <c r="MHE64" s="47"/>
      <c r="MHF64" s="47"/>
      <c r="MHG64" s="47"/>
      <c r="MHH64" s="47"/>
      <c r="MHI64" s="47"/>
      <c r="MHJ64" s="47"/>
      <c r="MHK64" s="47"/>
      <c r="MHL64" s="47"/>
      <c r="MHM64" s="47"/>
      <c r="MHN64" s="47"/>
      <c r="MHO64" s="47"/>
      <c r="MHP64" s="47"/>
      <c r="MHQ64" s="47"/>
      <c r="MHR64" s="47"/>
      <c r="MHS64" s="47"/>
      <c r="MHT64" s="47"/>
      <c r="MHU64" s="47"/>
      <c r="MHV64" s="47"/>
      <c r="MHW64" s="47"/>
      <c r="MHX64" s="47"/>
      <c r="MHY64" s="47"/>
      <c r="MHZ64" s="47"/>
      <c r="MIA64" s="47"/>
      <c r="MIB64" s="47"/>
      <c r="MIC64" s="47"/>
      <c r="MID64" s="47"/>
      <c r="MIE64" s="47"/>
      <c r="MIF64" s="47"/>
      <c r="MIG64" s="47"/>
      <c r="MIH64" s="47"/>
      <c r="MII64" s="47"/>
      <c r="MIJ64" s="47"/>
      <c r="MIK64" s="47"/>
      <c r="MIL64" s="47"/>
      <c r="MIM64" s="47"/>
      <c r="MIN64" s="47"/>
      <c r="MIO64" s="47"/>
      <c r="MIP64" s="47"/>
      <c r="MIQ64" s="47"/>
      <c r="MIR64" s="47"/>
      <c r="MIS64" s="47"/>
      <c r="MIT64" s="47"/>
      <c r="MIU64" s="47"/>
      <c r="MIV64" s="47"/>
      <c r="MIW64" s="47"/>
      <c r="MIX64" s="47"/>
      <c r="MIY64" s="47"/>
      <c r="MIZ64" s="47"/>
      <c r="MJA64" s="47"/>
      <c r="MJB64" s="47"/>
      <c r="MJC64" s="47"/>
      <c r="MJD64" s="47"/>
      <c r="MJE64" s="47"/>
      <c r="MJF64" s="47"/>
      <c r="MJG64" s="47"/>
      <c r="MJH64" s="47"/>
      <c r="MJI64" s="47"/>
      <c r="MJJ64" s="47"/>
      <c r="MJK64" s="47"/>
      <c r="MJL64" s="47"/>
      <c r="MJM64" s="47"/>
      <c r="MJN64" s="47"/>
      <c r="MJO64" s="47"/>
      <c r="MJP64" s="47"/>
      <c r="MJQ64" s="47"/>
      <c r="MJR64" s="47"/>
      <c r="MJS64" s="47"/>
      <c r="MJT64" s="47"/>
      <c r="MJU64" s="47"/>
      <c r="MJV64" s="47"/>
      <c r="MJW64" s="47"/>
      <c r="MJX64" s="47"/>
      <c r="MJY64" s="47"/>
      <c r="MJZ64" s="47"/>
      <c r="MKA64" s="47"/>
      <c r="MKB64" s="47"/>
      <c r="MKC64" s="47"/>
      <c r="MKD64" s="47"/>
      <c r="MKE64" s="47"/>
      <c r="MKF64" s="47"/>
      <c r="MKG64" s="47"/>
      <c r="MKH64" s="47"/>
      <c r="MKI64" s="47"/>
      <c r="MKJ64" s="47"/>
      <c r="MKK64" s="47"/>
      <c r="MKL64" s="47"/>
      <c r="MKM64" s="47"/>
      <c r="MKN64" s="47"/>
      <c r="MKO64" s="47"/>
      <c r="MKP64" s="47"/>
      <c r="MKQ64" s="47"/>
      <c r="MKR64" s="47"/>
      <c r="MKS64" s="47"/>
      <c r="MKT64" s="47"/>
      <c r="MKU64" s="47"/>
      <c r="MKV64" s="47"/>
      <c r="MKW64" s="47"/>
      <c r="MKX64" s="47"/>
      <c r="MKY64" s="47"/>
      <c r="MKZ64" s="47"/>
      <c r="MLA64" s="47"/>
      <c r="MLB64" s="47"/>
      <c r="MLC64" s="47"/>
      <c r="MLD64" s="47"/>
      <c r="MLE64" s="47"/>
      <c r="MLF64" s="47"/>
      <c r="MLG64" s="47"/>
      <c r="MLH64" s="47"/>
      <c r="MLI64" s="47"/>
      <c r="MLJ64" s="47"/>
      <c r="MLK64" s="47"/>
      <c r="MLL64" s="47"/>
      <c r="MLM64" s="47"/>
      <c r="MLN64" s="47"/>
      <c r="MLO64" s="47"/>
      <c r="MLP64" s="47"/>
      <c r="MLQ64" s="47"/>
      <c r="MLR64" s="47"/>
      <c r="MLS64" s="47"/>
      <c r="MLT64" s="47"/>
      <c r="MLU64" s="47"/>
      <c r="MLV64" s="47"/>
      <c r="MLW64" s="47"/>
      <c r="MLX64" s="47"/>
      <c r="MLY64" s="47"/>
      <c r="MLZ64" s="47"/>
      <c r="MMA64" s="47"/>
      <c r="MMB64" s="47"/>
      <c r="MMC64" s="47"/>
      <c r="MMD64" s="47"/>
      <c r="MME64" s="47"/>
      <c r="MMF64" s="47"/>
      <c r="MMG64" s="47"/>
      <c r="MMH64" s="47"/>
      <c r="MMI64" s="47"/>
      <c r="MMJ64" s="47"/>
      <c r="MMK64" s="47"/>
      <c r="MML64" s="47"/>
      <c r="MMM64" s="47"/>
      <c r="MMN64" s="47"/>
      <c r="MMO64" s="47"/>
      <c r="MMP64" s="47"/>
      <c r="MMQ64" s="47"/>
      <c r="MMR64" s="47"/>
      <c r="MMS64" s="47"/>
      <c r="MMT64" s="47"/>
      <c r="MMU64" s="47"/>
      <c r="MMV64" s="47"/>
      <c r="MMW64" s="47"/>
      <c r="MMX64" s="47"/>
      <c r="MMY64" s="47"/>
      <c r="MMZ64" s="47"/>
      <c r="MNA64" s="47"/>
      <c r="MNB64" s="47"/>
      <c r="MNC64" s="47"/>
      <c r="MND64" s="47"/>
      <c r="MNE64" s="47"/>
      <c r="MNF64" s="47"/>
      <c r="MNG64" s="47"/>
      <c r="MNH64" s="47"/>
      <c r="MNI64" s="47"/>
      <c r="MNJ64" s="47"/>
      <c r="MNK64" s="47"/>
      <c r="MNL64" s="47"/>
      <c r="MNM64" s="47"/>
      <c r="MNN64" s="47"/>
      <c r="MNO64" s="47"/>
      <c r="MNP64" s="47"/>
      <c r="MNQ64" s="47"/>
      <c r="MNR64" s="47"/>
      <c r="MNS64" s="47"/>
      <c r="MNT64" s="47"/>
      <c r="MNU64" s="47"/>
      <c r="MNV64" s="47"/>
      <c r="MNW64" s="47"/>
      <c r="MNX64" s="47"/>
      <c r="MNY64" s="47"/>
      <c r="MNZ64" s="47"/>
      <c r="MOA64" s="47"/>
      <c r="MOB64" s="47"/>
      <c r="MOC64" s="47"/>
      <c r="MOD64" s="47"/>
      <c r="MOE64" s="47"/>
      <c r="MOF64" s="47"/>
      <c r="MOG64" s="47"/>
      <c r="MOH64" s="47"/>
      <c r="MOI64" s="47"/>
      <c r="MOJ64" s="47"/>
      <c r="MOK64" s="47"/>
      <c r="MOL64" s="47"/>
      <c r="MOM64" s="47"/>
      <c r="MON64" s="47"/>
      <c r="MOO64" s="47"/>
      <c r="MOP64" s="47"/>
      <c r="MOQ64" s="47"/>
      <c r="MOR64" s="47"/>
      <c r="MOS64" s="47"/>
      <c r="MOT64" s="47"/>
      <c r="MOU64" s="47"/>
      <c r="MOV64" s="47"/>
      <c r="MOW64" s="47"/>
      <c r="MOX64" s="47"/>
      <c r="MOY64" s="47"/>
      <c r="MOZ64" s="47"/>
      <c r="MPA64" s="47"/>
      <c r="MPB64" s="47"/>
      <c r="MPC64" s="47"/>
      <c r="MPD64" s="47"/>
      <c r="MPE64" s="47"/>
      <c r="MPF64" s="47"/>
      <c r="MPG64" s="47"/>
      <c r="MPH64" s="47"/>
      <c r="MPI64" s="47"/>
      <c r="MPJ64" s="47"/>
      <c r="MPK64" s="47"/>
      <c r="MPL64" s="47"/>
      <c r="MPM64" s="47"/>
      <c r="MPN64" s="47"/>
      <c r="MPO64" s="47"/>
      <c r="MPP64" s="47"/>
      <c r="MPQ64" s="47"/>
      <c r="MPR64" s="47"/>
      <c r="MPS64" s="47"/>
      <c r="MPT64" s="47"/>
      <c r="MPU64" s="47"/>
      <c r="MPV64" s="47"/>
      <c r="MPW64" s="47"/>
      <c r="MPX64" s="47"/>
      <c r="MPY64" s="47"/>
      <c r="MPZ64" s="47"/>
      <c r="MQA64" s="47"/>
      <c r="MQB64" s="47"/>
      <c r="MQC64" s="47"/>
      <c r="MQD64" s="47"/>
      <c r="MQE64" s="47"/>
      <c r="MQF64" s="47"/>
      <c r="MQG64" s="47"/>
      <c r="MQH64" s="47"/>
      <c r="MQI64" s="47"/>
      <c r="MQJ64" s="47"/>
      <c r="MQK64" s="47"/>
      <c r="MQL64" s="47"/>
      <c r="MQM64" s="47"/>
      <c r="MQN64" s="47"/>
      <c r="MQO64" s="47"/>
      <c r="MQP64" s="47"/>
      <c r="MQQ64" s="47"/>
      <c r="MQR64" s="47"/>
      <c r="MQS64" s="47"/>
      <c r="MQT64" s="47"/>
      <c r="MQU64" s="47"/>
      <c r="MQV64" s="47"/>
      <c r="MQW64" s="47"/>
      <c r="MQX64" s="47"/>
      <c r="MQY64" s="47"/>
      <c r="MQZ64" s="47"/>
      <c r="MRA64" s="47"/>
      <c r="MRB64" s="47"/>
      <c r="MRC64" s="47"/>
      <c r="MRD64" s="47"/>
      <c r="MRE64" s="47"/>
      <c r="MRF64" s="47"/>
      <c r="MRG64" s="47"/>
      <c r="MRH64" s="47"/>
      <c r="MRI64" s="47"/>
      <c r="MRJ64" s="47"/>
      <c r="MRK64" s="47"/>
      <c r="MRL64" s="47"/>
      <c r="MRM64" s="47"/>
      <c r="MRN64" s="47"/>
      <c r="MRO64" s="47"/>
      <c r="MRP64" s="47"/>
      <c r="MRQ64" s="47"/>
      <c r="MRR64" s="47"/>
      <c r="MRS64" s="47"/>
      <c r="MRT64" s="47"/>
      <c r="MRU64" s="47"/>
      <c r="MRV64" s="47"/>
      <c r="MRW64" s="47"/>
      <c r="MRX64" s="47"/>
      <c r="MRY64" s="47"/>
      <c r="MRZ64" s="47"/>
      <c r="MSA64" s="47"/>
      <c r="MSB64" s="47"/>
      <c r="MSC64" s="47"/>
      <c r="MSD64" s="47"/>
      <c r="MSE64" s="47"/>
      <c r="MSF64" s="47"/>
      <c r="MSG64" s="47"/>
      <c r="MSH64" s="47"/>
      <c r="MSI64" s="47"/>
      <c r="MSJ64" s="47"/>
      <c r="MSK64" s="47"/>
      <c r="MSL64" s="47"/>
      <c r="MSM64" s="47"/>
      <c r="MSN64" s="47"/>
      <c r="MSO64" s="47"/>
      <c r="MSP64" s="47"/>
      <c r="MSQ64" s="47"/>
      <c r="MSR64" s="47"/>
      <c r="MSS64" s="47"/>
      <c r="MST64" s="47"/>
      <c r="MSU64" s="47"/>
      <c r="MSV64" s="47"/>
      <c r="MSW64" s="47"/>
      <c r="MSX64" s="47"/>
      <c r="MSY64" s="47"/>
      <c r="MSZ64" s="47"/>
      <c r="MTA64" s="47"/>
      <c r="MTB64" s="47"/>
      <c r="MTC64" s="47"/>
      <c r="MTD64" s="47"/>
      <c r="MTE64" s="47"/>
      <c r="MTF64" s="47"/>
      <c r="MTG64" s="47"/>
      <c r="MTH64" s="47"/>
      <c r="MTI64" s="47"/>
      <c r="MTJ64" s="47"/>
      <c r="MTK64" s="47"/>
      <c r="MTL64" s="47"/>
      <c r="MTM64" s="47"/>
      <c r="MTN64" s="47"/>
      <c r="MTO64" s="47"/>
      <c r="MTP64" s="47"/>
      <c r="MTQ64" s="47"/>
      <c r="MTR64" s="47"/>
      <c r="MTS64" s="47"/>
      <c r="MTT64" s="47"/>
      <c r="MTU64" s="47"/>
      <c r="MTV64" s="47"/>
      <c r="MTW64" s="47"/>
      <c r="MTX64" s="47"/>
      <c r="MTY64" s="47"/>
      <c r="MTZ64" s="47"/>
      <c r="MUA64" s="47"/>
      <c r="MUB64" s="47"/>
      <c r="MUC64" s="47"/>
      <c r="MUD64" s="47"/>
      <c r="MUE64" s="47"/>
      <c r="MUF64" s="47"/>
      <c r="MUG64" s="47"/>
      <c r="MUH64" s="47"/>
      <c r="MUI64" s="47"/>
      <c r="MUJ64" s="47"/>
      <c r="MUK64" s="47"/>
      <c r="MUL64" s="47"/>
      <c r="MUM64" s="47"/>
      <c r="MUN64" s="47"/>
      <c r="MUO64" s="47"/>
      <c r="MUP64" s="47"/>
      <c r="MUQ64" s="47"/>
      <c r="MUR64" s="47"/>
      <c r="MUS64" s="47"/>
      <c r="MUT64" s="47"/>
      <c r="MUU64" s="47"/>
      <c r="MUV64" s="47"/>
      <c r="MUW64" s="47"/>
      <c r="MUX64" s="47"/>
      <c r="MUY64" s="47"/>
      <c r="MUZ64" s="47"/>
      <c r="MVA64" s="47"/>
      <c r="MVB64" s="47"/>
      <c r="MVC64" s="47"/>
      <c r="MVD64" s="47"/>
      <c r="MVE64" s="47"/>
      <c r="MVF64" s="47"/>
      <c r="MVG64" s="47"/>
      <c r="MVH64" s="47"/>
      <c r="MVI64" s="47"/>
      <c r="MVJ64" s="47"/>
      <c r="MVK64" s="47"/>
      <c r="MVL64" s="47"/>
      <c r="MVM64" s="47"/>
      <c r="MVN64" s="47"/>
      <c r="MVO64" s="47"/>
      <c r="MVP64" s="47"/>
      <c r="MVQ64" s="47"/>
      <c r="MVR64" s="47"/>
      <c r="MVS64" s="47"/>
      <c r="MVT64" s="47"/>
      <c r="MVU64" s="47"/>
      <c r="MVV64" s="47"/>
      <c r="MVW64" s="47"/>
      <c r="MVX64" s="47"/>
      <c r="MVY64" s="47"/>
      <c r="MVZ64" s="47"/>
      <c r="MWA64" s="47"/>
      <c r="MWB64" s="47"/>
      <c r="MWC64" s="47"/>
      <c r="MWD64" s="47"/>
      <c r="MWE64" s="47"/>
      <c r="MWF64" s="47"/>
      <c r="MWG64" s="47"/>
      <c r="MWH64" s="47"/>
      <c r="MWI64" s="47"/>
      <c r="MWJ64" s="47"/>
      <c r="MWK64" s="47"/>
      <c r="MWL64" s="47"/>
      <c r="MWM64" s="47"/>
      <c r="MWN64" s="47"/>
      <c r="MWO64" s="47"/>
      <c r="MWP64" s="47"/>
      <c r="MWQ64" s="47"/>
      <c r="MWR64" s="47"/>
      <c r="MWS64" s="47"/>
      <c r="MWT64" s="47"/>
      <c r="MWU64" s="47"/>
      <c r="MWV64" s="47"/>
      <c r="MWW64" s="47"/>
      <c r="MWX64" s="47"/>
      <c r="MWY64" s="47"/>
      <c r="MWZ64" s="47"/>
      <c r="MXA64" s="47"/>
      <c r="MXB64" s="47"/>
      <c r="MXC64" s="47"/>
      <c r="MXD64" s="47"/>
      <c r="MXE64" s="47"/>
      <c r="MXF64" s="47"/>
      <c r="MXG64" s="47"/>
      <c r="MXH64" s="47"/>
      <c r="MXI64" s="47"/>
      <c r="MXJ64" s="47"/>
      <c r="MXK64" s="47"/>
      <c r="MXL64" s="47"/>
      <c r="MXM64" s="47"/>
      <c r="MXN64" s="47"/>
      <c r="MXO64" s="47"/>
      <c r="MXP64" s="47"/>
      <c r="MXQ64" s="47"/>
      <c r="MXR64" s="47"/>
      <c r="MXS64" s="47"/>
      <c r="MXT64" s="47"/>
      <c r="MXU64" s="47"/>
      <c r="MXV64" s="47"/>
      <c r="MXW64" s="47"/>
      <c r="MXX64" s="47"/>
      <c r="MXY64" s="47"/>
      <c r="MXZ64" s="47"/>
      <c r="MYA64" s="47"/>
      <c r="MYB64" s="47"/>
      <c r="MYC64" s="47"/>
      <c r="MYD64" s="47"/>
      <c r="MYE64" s="47"/>
      <c r="MYF64" s="47"/>
      <c r="MYG64" s="47"/>
      <c r="MYH64" s="47"/>
      <c r="MYI64" s="47"/>
      <c r="MYJ64" s="47"/>
      <c r="MYK64" s="47"/>
      <c r="MYL64" s="47"/>
      <c r="MYM64" s="47"/>
      <c r="MYN64" s="47"/>
      <c r="MYO64" s="47"/>
      <c r="MYP64" s="47"/>
      <c r="MYQ64" s="47"/>
      <c r="MYR64" s="47"/>
      <c r="MYS64" s="47"/>
      <c r="MYT64" s="47"/>
      <c r="MYU64" s="47"/>
      <c r="MYV64" s="47"/>
      <c r="MYW64" s="47"/>
      <c r="MYX64" s="47"/>
      <c r="MYY64" s="47"/>
      <c r="MYZ64" s="47"/>
      <c r="MZA64" s="47"/>
      <c r="MZB64" s="47"/>
      <c r="MZC64" s="47"/>
      <c r="MZD64" s="47"/>
      <c r="MZE64" s="47"/>
      <c r="MZF64" s="47"/>
      <c r="MZG64" s="47"/>
      <c r="MZH64" s="47"/>
      <c r="MZI64" s="47"/>
      <c r="MZJ64" s="47"/>
      <c r="MZK64" s="47"/>
      <c r="MZL64" s="47"/>
      <c r="MZM64" s="47"/>
      <c r="MZN64" s="47"/>
      <c r="MZO64" s="47"/>
      <c r="MZP64" s="47"/>
      <c r="MZQ64" s="47"/>
      <c r="MZR64" s="47"/>
      <c r="MZS64" s="47"/>
      <c r="MZT64" s="47"/>
      <c r="MZU64" s="47"/>
      <c r="MZV64" s="47"/>
      <c r="MZW64" s="47"/>
      <c r="MZX64" s="47"/>
      <c r="MZY64" s="47"/>
      <c r="MZZ64" s="47"/>
      <c r="NAA64" s="47"/>
      <c r="NAB64" s="47"/>
      <c r="NAC64" s="47"/>
      <c r="NAD64" s="47"/>
      <c r="NAE64" s="47"/>
      <c r="NAF64" s="47"/>
      <c r="NAG64" s="47"/>
      <c r="NAH64" s="47"/>
      <c r="NAI64" s="47"/>
      <c r="NAJ64" s="47"/>
      <c r="NAK64" s="47"/>
      <c r="NAL64" s="47"/>
      <c r="NAM64" s="47"/>
      <c r="NAN64" s="47"/>
      <c r="NAO64" s="47"/>
      <c r="NAP64" s="47"/>
      <c r="NAQ64" s="47"/>
      <c r="NAR64" s="47"/>
      <c r="NAS64" s="47"/>
      <c r="NAT64" s="47"/>
      <c r="NAU64" s="47"/>
      <c r="NAV64" s="47"/>
      <c r="NAW64" s="47"/>
      <c r="NAX64" s="47"/>
      <c r="NAY64" s="47"/>
      <c r="NAZ64" s="47"/>
      <c r="NBA64" s="47"/>
      <c r="NBB64" s="47"/>
      <c r="NBC64" s="47"/>
      <c r="NBD64" s="47"/>
      <c r="NBE64" s="47"/>
      <c r="NBF64" s="47"/>
      <c r="NBG64" s="47"/>
      <c r="NBH64" s="47"/>
      <c r="NBI64" s="47"/>
      <c r="NBJ64" s="47"/>
      <c r="NBK64" s="47"/>
      <c r="NBL64" s="47"/>
      <c r="NBM64" s="47"/>
      <c r="NBN64" s="47"/>
      <c r="NBO64" s="47"/>
      <c r="NBP64" s="47"/>
      <c r="NBQ64" s="47"/>
      <c r="NBR64" s="47"/>
      <c r="NBS64" s="47"/>
      <c r="NBT64" s="47"/>
      <c r="NBU64" s="47"/>
      <c r="NBV64" s="47"/>
      <c r="NBW64" s="47"/>
      <c r="NBX64" s="47"/>
      <c r="NBY64" s="47"/>
      <c r="NBZ64" s="47"/>
      <c r="NCA64" s="47"/>
      <c r="NCB64" s="47"/>
      <c r="NCC64" s="47"/>
      <c r="NCD64" s="47"/>
      <c r="NCE64" s="47"/>
      <c r="NCF64" s="47"/>
      <c r="NCG64" s="47"/>
      <c r="NCH64" s="47"/>
      <c r="NCI64" s="47"/>
      <c r="NCJ64" s="47"/>
      <c r="NCK64" s="47"/>
      <c r="NCL64" s="47"/>
      <c r="NCM64" s="47"/>
      <c r="NCN64" s="47"/>
      <c r="NCO64" s="47"/>
      <c r="NCP64" s="47"/>
      <c r="NCQ64" s="47"/>
      <c r="NCR64" s="47"/>
      <c r="NCS64" s="47"/>
      <c r="NCT64" s="47"/>
      <c r="NCU64" s="47"/>
      <c r="NCV64" s="47"/>
      <c r="NCW64" s="47"/>
      <c r="NCX64" s="47"/>
      <c r="NCY64" s="47"/>
      <c r="NCZ64" s="47"/>
      <c r="NDA64" s="47"/>
      <c r="NDB64" s="47"/>
      <c r="NDC64" s="47"/>
      <c r="NDD64" s="47"/>
      <c r="NDE64" s="47"/>
      <c r="NDF64" s="47"/>
      <c r="NDG64" s="47"/>
      <c r="NDH64" s="47"/>
      <c r="NDI64" s="47"/>
      <c r="NDJ64" s="47"/>
      <c r="NDK64" s="47"/>
      <c r="NDL64" s="47"/>
      <c r="NDM64" s="47"/>
      <c r="NDN64" s="47"/>
      <c r="NDO64" s="47"/>
      <c r="NDP64" s="47"/>
      <c r="NDQ64" s="47"/>
      <c r="NDR64" s="47"/>
      <c r="NDS64" s="47"/>
      <c r="NDT64" s="47"/>
      <c r="NDU64" s="47"/>
      <c r="NDV64" s="47"/>
      <c r="NDW64" s="47"/>
      <c r="NDX64" s="47"/>
      <c r="NDY64" s="47"/>
      <c r="NDZ64" s="47"/>
      <c r="NEA64" s="47"/>
      <c r="NEB64" s="47"/>
      <c r="NEC64" s="47"/>
      <c r="NED64" s="47"/>
      <c r="NEE64" s="47"/>
      <c r="NEF64" s="47"/>
      <c r="NEG64" s="47"/>
      <c r="NEH64" s="47"/>
      <c r="NEI64" s="47"/>
      <c r="NEJ64" s="47"/>
      <c r="NEK64" s="47"/>
      <c r="NEL64" s="47"/>
      <c r="NEM64" s="47"/>
      <c r="NEN64" s="47"/>
      <c r="NEO64" s="47"/>
      <c r="NEP64" s="47"/>
      <c r="NEQ64" s="47"/>
      <c r="NER64" s="47"/>
      <c r="NES64" s="47"/>
      <c r="NET64" s="47"/>
      <c r="NEU64" s="47"/>
      <c r="NEV64" s="47"/>
      <c r="NEW64" s="47"/>
      <c r="NEX64" s="47"/>
      <c r="NEY64" s="47"/>
      <c r="NEZ64" s="47"/>
      <c r="NFA64" s="47"/>
      <c r="NFB64" s="47"/>
      <c r="NFC64" s="47"/>
      <c r="NFD64" s="47"/>
      <c r="NFE64" s="47"/>
      <c r="NFF64" s="47"/>
      <c r="NFG64" s="47"/>
      <c r="NFH64" s="47"/>
      <c r="NFI64" s="47"/>
      <c r="NFJ64" s="47"/>
      <c r="NFK64" s="47"/>
      <c r="NFL64" s="47"/>
      <c r="NFM64" s="47"/>
      <c r="NFN64" s="47"/>
      <c r="NFO64" s="47"/>
      <c r="NFP64" s="47"/>
      <c r="NFQ64" s="47"/>
      <c r="NFR64" s="47"/>
      <c r="NFS64" s="47"/>
      <c r="NFT64" s="47"/>
      <c r="NFU64" s="47"/>
      <c r="NFV64" s="47"/>
      <c r="NFW64" s="47"/>
      <c r="NFX64" s="47"/>
      <c r="NFY64" s="47"/>
      <c r="NFZ64" s="47"/>
      <c r="NGA64" s="47"/>
      <c r="NGB64" s="47"/>
      <c r="NGC64" s="47"/>
      <c r="NGD64" s="47"/>
      <c r="NGE64" s="47"/>
      <c r="NGF64" s="47"/>
      <c r="NGG64" s="47"/>
      <c r="NGH64" s="47"/>
      <c r="NGI64" s="47"/>
      <c r="NGJ64" s="47"/>
      <c r="NGK64" s="47"/>
      <c r="NGL64" s="47"/>
      <c r="NGM64" s="47"/>
      <c r="NGN64" s="47"/>
      <c r="NGO64" s="47"/>
      <c r="NGP64" s="47"/>
      <c r="NGQ64" s="47"/>
      <c r="NGR64" s="47"/>
      <c r="NGS64" s="47"/>
      <c r="NGT64" s="47"/>
      <c r="NGU64" s="47"/>
      <c r="NGV64" s="47"/>
      <c r="NGW64" s="47"/>
      <c r="NGX64" s="47"/>
      <c r="NGY64" s="47"/>
      <c r="NGZ64" s="47"/>
      <c r="NHA64" s="47"/>
      <c r="NHB64" s="47"/>
      <c r="NHC64" s="47"/>
      <c r="NHD64" s="47"/>
      <c r="NHE64" s="47"/>
      <c r="NHF64" s="47"/>
      <c r="NHG64" s="47"/>
      <c r="NHH64" s="47"/>
      <c r="NHI64" s="47"/>
      <c r="NHJ64" s="47"/>
      <c r="NHK64" s="47"/>
      <c r="NHL64" s="47"/>
      <c r="NHM64" s="47"/>
      <c r="NHN64" s="47"/>
      <c r="NHO64" s="47"/>
      <c r="NHP64" s="47"/>
      <c r="NHQ64" s="47"/>
      <c r="NHR64" s="47"/>
      <c r="NHS64" s="47"/>
      <c r="NHT64" s="47"/>
      <c r="NHU64" s="47"/>
      <c r="NHV64" s="47"/>
      <c r="NHW64" s="47"/>
      <c r="NHX64" s="47"/>
      <c r="NHY64" s="47"/>
      <c r="NHZ64" s="47"/>
      <c r="NIA64" s="47"/>
      <c r="NIB64" s="47"/>
      <c r="NIC64" s="47"/>
      <c r="NID64" s="47"/>
      <c r="NIE64" s="47"/>
      <c r="NIF64" s="47"/>
      <c r="NIG64" s="47"/>
      <c r="NIH64" s="47"/>
      <c r="NII64" s="47"/>
      <c r="NIJ64" s="47"/>
      <c r="NIK64" s="47"/>
      <c r="NIL64" s="47"/>
      <c r="NIM64" s="47"/>
      <c r="NIN64" s="47"/>
      <c r="NIO64" s="47"/>
      <c r="NIP64" s="47"/>
      <c r="NIQ64" s="47"/>
      <c r="NIR64" s="47"/>
      <c r="NIS64" s="47"/>
      <c r="NIT64" s="47"/>
      <c r="NIU64" s="47"/>
      <c r="NIV64" s="47"/>
      <c r="NIW64" s="47"/>
      <c r="NIX64" s="47"/>
      <c r="NIY64" s="47"/>
      <c r="NIZ64" s="47"/>
      <c r="NJA64" s="47"/>
      <c r="NJB64" s="47"/>
      <c r="NJC64" s="47"/>
      <c r="NJD64" s="47"/>
      <c r="NJE64" s="47"/>
      <c r="NJF64" s="47"/>
      <c r="NJG64" s="47"/>
      <c r="NJH64" s="47"/>
      <c r="NJI64" s="47"/>
      <c r="NJJ64" s="47"/>
      <c r="NJK64" s="47"/>
      <c r="NJL64" s="47"/>
      <c r="NJM64" s="47"/>
      <c r="NJN64" s="47"/>
      <c r="NJO64" s="47"/>
      <c r="NJP64" s="47"/>
      <c r="NJQ64" s="47"/>
      <c r="NJR64" s="47"/>
      <c r="NJS64" s="47"/>
      <c r="NJT64" s="47"/>
      <c r="NJU64" s="47"/>
      <c r="NJV64" s="47"/>
      <c r="NJW64" s="47"/>
      <c r="NJX64" s="47"/>
      <c r="NJY64" s="47"/>
      <c r="NJZ64" s="47"/>
      <c r="NKA64" s="47"/>
      <c r="NKB64" s="47"/>
      <c r="NKC64" s="47"/>
      <c r="NKD64" s="47"/>
      <c r="NKE64" s="47"/>
      <c r="NKF64" s="47"/>
      <c r="NKG64" s="47"/>
      <c r="NKH64" s="47"/>
      <c r="NKI64" s="47"/>
      <c r="NKJ64" s="47"/>
      <c r="NKK64" s="47"/>
      <c r="NKL64" s="47"/>
      <c r="NKM64" s="47"/>
      <c r="NKN64" s="47"/>
      <c r="NKO64" s="47"/>
      <c r="NKP64" s="47"/>
      <c r="NKQ64" s="47"/>
      <c r="NKR64" s="47"/>
      <c r="NKS64" s="47"/>
      <c r="NKT64" s="47"/>
      <c r="NKU64" s="47"/>
      <c r="NKV64" s="47"/>
      <c r="NKW64" s="47"/>
      <c r="NKX64" s="47"/>
      <c r="NKY64" s="47"/>
      <c r="NKZ64" s="47"/>
      <c r="NLA64" s="47"/>
      <c r="NLB64" s="47"/>
      <c r="NLC64" s="47"/>
      <c r="NLD64" s="47"/>
      <c r="NLE64" s="47"/>
      <c r="NLF64" s="47"/>
      <c r="NLG64" s="47"/>
      <c r="NLH64" s="47"/>
      <c r="NLI64" s="47"/>
      <c r="NLJ64" s="47"/>
      <c r="NLK64" s="47"/>
      <c r="NLL64" s="47"/>
      <c r="NLM64" s="47"/>
      <c r="NLN64" s="47"/>
      <c r="NLO64" s="47"/>
      <c r="NLP64" s="47"/>
      <c r="NLQ64" s="47"/>
      <c r="NLR64" s="47"/>
      <c r="NLS64" s="47"/>
      <c r="NLT64" s="47"/>
      <c r="NLU64" s="47"/>
      <c r="NLV64" s="47"/>
      <c r="NLW64" s="47"/>
      <c r="NLX64" s="47"/>
      <c r="NLY64" s="47"/>
      <c r="NLZ64" s="47"/>
      <c r="NMA64" s="47"/>
      <c r="NMB64" s="47"/>
      <c r="NMC64" s="47"/>
      <c r="NMD64" s="47"/>
      <c r="NME64" s="47"/>
      <c r="NMF64" s="47"/>
      <c r="NMG64" s="47"/>
      <c r="NMH64" s="47"/>
      <c r="NMI64" s="47"/>
      <c r="NMJ64" s="47"/>
      <c r="NMK64" s="47"/>
      <c r="NML64" s="47"/>
      <c r="NMM64" s="47"/>
      <c r="NMN64" s="47"/>
      <c r="NMO64" s="47"/>
      <c r="NMP64" s="47"/>
      <c r="NMQ64" s="47"/>
      <c r="NMR64" s="47"/>
      <c r="NMS64" s="47"/>
      <c r="NMT64" s="47"/>
      <c r="NMU64" s="47"/>
      <c r="NMV64" s="47"/>
      <c r="NMW64" s="47"/>
      <c r="NMX64" s="47"/>
      <c r="NMY64" s="47"/>
      <c r="NMZ64" s="47"/>
      <c r="NNA64" s="47"/>
      <c r="NNB64" s="47"/>
      <c r="NNC64" s="47"/>
      <c r="NND64" s="47"/>
      <c r="NNE64" s="47"/>
      <c r="NNF64" s="47"/>
      <c r="NNG64" s="47"/>
      <c r="NNH64" s="47"/>
      <c r="NNI64" s="47"/>
      <c r="NNJ64" s="47"/>
      <c r="NNK64" s="47"/>
      <c r="NNL64" s="47"/>
      <c r="NNM64" s="47"/>
      <c r="NNN64" s="47"/>
      <c r="NNO64" s="47"/>
      <c r="NNP64" s="47"/>
      <c r="NNQ64" s="47"/>
      <c r="NNR64" s="47"/>
      <c r="NNS64" s="47"/>
      <c r="NNT64" s="47"/>
      <c r="NNU64" s="47"/>
      <c r="NNV64" s="47"/>
      <c r="NNW64" s="47"/>
      <c r="NNX64" s="47"/>
      <c r="NNY64" s="47"/>
      <c r="NNZ64" s="47"/>
      <c r="NOA64" s="47"/>
      <c r="NOB64" s="47"/>
      <c r="NOC64" s="47"/>
      <c r="NOD64" s="47"/>
      <c r="NOE64" s="47"/>
      <c r="NOF64" s="47"/>
      <c r="NOG64" s="47"/>
      <c r="NOH64" s="47"/>
      <c r="NOI64" s="47"/>
      <c r="NOJ64" s="47"/>
      <c r="NOK64" s="47"/>
      <c r="NOL64" s="47"/>
      <c r="NOM64" s="47"/>
      <c r="NON64" s="47"/>
      <c r="NOO64" s="47"/>
      <c r="NOP64" s="47"/>
      <c r="NOQ64" s="47"/>
      <c r="NOR64" s="47"/>
      <c r="NOS64" s="47"/>
      <c r="NOT64" s="47"/>
      <c r="NOU64" s="47"/>
      <c r="NOV64" s="47"/>
      <c r="NOW64" s="47"/>
      <c r="NOX64" s="47"/>
      <c r="NOY64" s="47"/>
      <c r="NOZ64" s="47"/>
      <c r="NPA64" s="47"/>
      <c r="NPB64" s="47"/>
      <c r="NPC64" s="47"/>
      <c r="NPD64" s="47"/>
      <c r="NPE64" s="47"/>
      <c r="NPF64" s="47"/>
      <c r="NPG64" s="47"/>
      <c r="NPH64" s="47"/>
      <c r="NPI64" s="47"/>
      <c r="NPJ64" s="47"/>
      <c r="NPK64" s="47"/>
      <c r="NPL64" s="47"/>
      <c r="NPM64" s="47"/>
      <c r="NPN64" s="47"/>
      <c r="NPO64" s="47"/>
      <c r="NPP64" s="47"/>
      <c r="NPQ64" s="47"/>
      <c r="NPR64" s="47"/>
      <c r="NPS64" s="47"/>
      <c r="NPT64" s="47"/>
      <c r="NPU64" s="47"/>
      <c r="NPV64" s="47"/>
      <c r="NPW64" s="47"/>
      <c r="NPX64" s="47"/>
      <c r="NPY64" s="47"/>
      <c r="NPZ64" s="47"/>
      <c r="NQA64" s="47"/>
      <c r="NQB64" s="47"/>
      <c r="NQC64" s="47"/>
      <c r="NQD64" s="47"/>
      <c r="NQE64" s="47"/>
      <c r="NQF64" s="47"/>
      <c r="NQG64" s="47"/>
      <c r="NQH64" s="47"/>
      <c r="NQI64" s="47"/>
      <c r="NQJ64" s="47"/>
      <c r="NQK64" s="47"/>
      <c r="NQL64" s="47"/>
      <c r="NQM64" s="47"/>
      <c r="NQN64" s="47"/>
      <c r="NQO64" s="47"/>
      <c r="NQP64" s="47"/>
      <c r="NQQ64" s="47"/>
      <c r="NQR64" s="47"/>
      <c r="NQS64" s="47"/>
      <c r="NQT64" s="47"/>
      <c r="NQU64" s="47"/>
      <c r="NQV64" s="47"/>
      <c r="NQW64" s="47"/>
      <c r="NQX64" s="47"/>
      <c r="NQY64" s="47"/>
      <c r="NQZ64" s="47"/>
      <c r="NRA64" s="47"/>
      <c r="NRB64" s="47"/>
      <c r="NRC64" s="47"/>
      <c r="NRD64" s="47"/>
      <c r="NRE64" s="47"/>
      <c r="NRF64" s="47"/>
      <c r="NRG64" s="47"/>
      <c r="NRH64" s="47"/>
      <c r="NRI64" s="47"/>
      <c r="NRJ64" s="47"/>
      <c r="NRK64" s="47"/>
      <c r="NRL64" s="47"/>
      <c r="NRM64" s="47"/>
      <c r="NRN64" s="47"/>
      <c r="NRO64" s="47"/>
      <c r="NRP64" s="47"/>
      <c r="NRQ64" s="47"/>
      <c r="NRR64" s="47"/>
      <c r="NRS64" s="47"/>
      <c r="NRT64" s="47"/>
      <c r="NRU64" s="47"/>
      <c r="NRV64" s="47"/>
      <c r="NRW64" s="47"/>
      <c r="NRX64" s="47"/>
      <c r="NRY64" s="47"/>
      <c r="NRZ64" s="47"/>
      <c r="NSA64" s="47"/>
      <c r="NSB64" s="47"/>
      <c r="NSC64" s="47"/>
      <c r="NSD64" s="47"/>
      <c r="NSE64" s="47"/>
      <c r="NSF64" s="47"/>
      <c r="NSG64" s="47"/>
      <c r="NSH64" s="47"/>
      <c r="NSI64" s="47"/>
      <c r="NSJ64" s="47"/>
      <c r="NSK64" s="47"/>
      <c r="NSL64" s="47"/>
      <c r="NSM64" s="47"/>
      <c r="NSN64" s="47"/>
      <c r="NSO64" s="47"/>
      <c r="NSP64" s="47"/>
      <c r="NSQ64" s="47"/>
      <c r="NSR64" s="47"/>
      <c r="NSS64" s="47"/>
      <c r="NST64" s="47"/>
      <c r="NSU64" s="47"/>
      <c r="NSV64" s="47"/>
      <c r="NSW64" s="47"/>
      <c r="NSX64" s="47"/>
      <c r="NSY64" s="47"/>
      <c r="NSZ64" s="47"/>
      <c r="NTA64" s="47"/>
      <c r="NTB64" s="47"/>
      <c r="NTC64" s="47"/>
      <c r="NTD64" s="47"/>
      <c r="NTE64" s="47"/>
      <c r="NTF64" s="47"/>
      <c r="NTG64" s="47"/>
      <c r="NTH64" s="47"/>
      <c r="NTI64" s="47"/>
      <c r="NTJ64" s="47"/>
      <c r="NTK64" s="47"/>
      <c r="NTL64" s="47"/>
      <c r="NTM64" s="47"/>
      <c r="NTN64" s="47"/>
      <c r="NTO64" s="47"/>
      <c r="NTP64" s="47"/>
      <c r="NTQ64" s="47"/>
      <c r="NTR64" s="47"/>
      <c r="NTS64" s="47"/>
      <c r="NTT64" s="47"/>
      <c r="NTU64" s="47"/>
      <c r="NTV64" s="47"/>
      <c r="NTW64" s="47"/>
      <c r="NTX64" s="47"/>
      <c r="NTY64" s="47"/>
      <c r="NTZ64" s="47"/>
      <c r="NUA64" s="47"/>
      <c r="NUB64" s="47"/>
      <c r="NUC64" s="47"/>
      <c r="NUD64" s="47"/>
      <c r="NUE64" s="47"/>
      <c r="NUF64" s="47"/>
      <c r="NUG64" s="47"/>
      <c r="NUH64" s="47"/>
      <c r="NUI64" s="47"/>
      <c r="NUJ64" s="47"/>
      <c r="NUK64" s="47"/>
      <c r="NUL64" s="47"/>
      <c r="NUM64" s="47"/>
      <c r="NUN64" s="47"/>
      <c r="NUO64" s="47"/>
      <c r="NUP64" s="47"/>
      <c r="NUQ64" s="47"/>
      <c r="NUR64" s="47"/>
      <c r="NUS64" s="47"/>
      <c r="NUT64" s="47"/>
      <c r="NUU64" s="47"/>
      <c r="NUV64" s="47"/>
      <c r="NUW64" s="47"/>
      <c r="NUX64" s="47"/>
      <c r="NUY64" s="47"/>
      <c r="NUZ64" s="47"/>
      <c r="NVA64" s="47"/>
      <c r="NVB64" s="47"/>
      <c r="NVC64" s="47"/>
      <c r="NVD64" s="47"/>
      <c r="NVE64" s="47"/>
      <c r="NVF64" s="47"/>
      <c r="NVG64" s="47"/>
      <c r="NVH64" s="47"/>
      <c r="NVI64" s="47"/>
      <c r="NVJ64" s="47"/>
      <c r="NVK64" s="47"/>
      <c r="NVL64" s="47"/>
      <c r="NVM64" s="47"/>
      <c r="NVN64" s="47"/>
      <c r="NVO64" s="47"/>
      <c r="NVP64" s="47"/>
      <c r="NVQ64" s="47"/>
      <c r="NVR64" s="47"/>
      <c r="NVS64" s="47"/>
      <c r="NVT64" s="47"/>
      <c r="NVU64" s="47"/>
      <c r="NVV64" s="47"/>
      <c r="NVW64" s="47"/>
      <c r="NVX64" s="47"/>
      <c r="NVY64" s="47"/>
      <c r="NVZ64" s="47"/>
      <c r="NWA64" s="47"/>
      <c r="NWB64" s="47"/>
      <c r="NWC64" s="47"/>
      <c r="NWD64" s="47"/>
      <c r="NWE64" s="47"/>
      <c r="NWF64" s="47"/>
      <c r="NWG64" s="47"/>
      <c r="NWH64" s="47"/>
      <c r="NWI64" s="47"/>
      <c r="NWJ64" s="47"/>
      <c r="NWK64" s="47"/>
      <c r="NWL64" s="47"/>
      <c r="NWM64" s="47"/>
      <c r="NWN64" s="47"/>
      <c r="NWO64" s="47"/>
      <c r="NWP64" s="47"/>
      <c r="NWQ64" s="47"/>
      <c r="NWR64" s="47"/>
      <c r="NWS64" s="47"/>
      <c r="NWT64" s="47"/>
      <c r="NWU64" s="47"/>
      <c r="NWV64" s="47"/>
      <c r="NWW64" s="47"/>
      <c r="NWX64" s="47"/>
      <c r="NWY64" s="47"/>
      <c r="NWZ64" s="47"/>
      <c r="NXA64" s="47"/>
      <c r="NXB64" s="47"/>
      <c r="NXC64" s="47"/>
      <c r="NXD64" s="47"/>
      <c r="NXE64" s="47"/>
      <c r="NXF64" s="47"/>
      <c r="NXG64" s="47"/>
      <c r="NXH64" s="47"/>
      <c r="NXI64" s="47"/>
      <c r="NXJ64" s="47"/>
      <c r="NXK64" s="47"/>
      <c r="NXL64" s="47"/>
      <c r="NXM64" s="47"/>
      <c r="NXN64" s="47"/>
      <c r="NXO64" s="47"/>
      <c r="NXP64" s="47"/>
      <c r="NXQ64" s="47"/>
      <c r="NXR64" s="47"/>
      <c r="NXS64" s="47"/>
      <c r="NXT64" s="47"/>
      <c r="NXU64" s="47"/>
      <c r="NXV64" s="47"/>
      <c r="NXW64" s="47"/>
      <c r="NXX64" s="47"/>
      <c r="NXY64" s="47"/>
      <c r="NXZ64" s="47"/>
      <c r="NYA64" s="47"/>
      <c r="NYB64" s="47"/>
      <c r="NYC64" s="47"/>
      <c r="NYD64" s="47"/>
      <c r="NYE64" s="47"/>
      <c r="NYF64" s="47"/>
      <c r="NYG64" s="47"/>
      <c r="NYH64" s="47"/>
      <c r="NYI64" s="47"/>
      <c r="NYJ64" s="47"/>
      <c r="NYK64" s="47"/>
      <c r="NYL64" s="47"/>
      <c r="NYM64" s="47"/>
      <c r="NYN64" s="47"/>
      <c r="NYO64" s="47"/>
      <c r="NYP64" s="47"/>
      <c r="NYQ64" s="47"/>
      <c r="NYR64" s="47"/>
      <c r="NYS64" s="47"/>
      <c r="NYT64" s="47"/>
      <c r="NYU64" s="47"/>
      <c r="NYV64" s="47"/>
      <c r="NYW64" s="47"/>
      <c r="NYX64" s="47"/>
      <c r="NYY64" s="47"/>
      <c r="NYZ64" s="47"/>
      <c r="NZA64" s="47"/>
      <c r="NZB64" s="47"/>
      <c r="NZC64" s="47"/>
      <c r="NZD64" s="47"/>
      <c r="NZE64" s="47"/>
      <c r="NZF64" s="47"/>
      <c r="NZG64" s="47"/>
      <c r="NZH64" s="47"/>
      <c r="NZI64" s="47"/>
      <c r="NZJ64" s="47"/>
      <c r="NZK64" s="47"/>
      <c r="NZL64" s="47"/>
      <c r="NZM64" s="47"/>
      <c r="NZN64" s="47"/>
      <c r="NZO64" s="47"/>
      <c r="NZP64" s="47"/>
      <c r="NZQ64" s="47"/>
      <c r="NZR64" s="47"/>
      <c r="NZS64" s="47"/>
      <c r="NZT64" s="47"/>
      <c r="NZU64" s="47"/>
      <c r="NZV64" s="47"/>
      <c r="NZW64" s="47"/>
      <c r="NZX64" s="47"/>
      <c r="NZY64" s="47"/>
      <c r="NZZ64" s="47"/>
      <c r="OAA64" s="47"/>
      <c r="OAB64" s="47"/>
      <c r="OAC64" s="47"/>
      <c r="OAD64" s="47"/>
      <c r="OAE64" s="47"/>
      <c r="OAF64" s="47"/>
      <c r="OAG64" s="47"/>
      <c r="OAH64" s="47"/>
      <c r="OAI64" s="47"/>
      <c r="OAJ64" s="47"/>
      <c r="OAK64" s="47"/>
      <c r="OAL64" s="47"/>
      <c r="OAM64" s="47"/>
      <c r="OAN64" s="47"/>
      <c r="OAO64" s="47"/>
      <c r="OAP64" s="47"/>
      <c r="OAQ64" s="47"/>
      <c r="OAR64" s="47"/>
      <c r="OAS64" s="47"/>
      <c r="OAT64" s="47"/>
      <c r="OAU64" s="47"/>
      <c r="OAV64" s="47"/>
      <c r="OAW64" s="47"/>
      <c r="OAX64" s="47"/>
      <c r="OAY64" s="47"/>
      <c r="OAZ64" s="47"/>
      <c r="OBA64" s="47"/>
      <c r="OBB64" s="47"/>
      <c r="OBC64" s="47"/>
      <c r="OBD64" s="47"/>
      <c r="OBE64" s="47"/>
      <c r="OBF64" s="47"/>
      <c r="OBG64" s="47"/>
      <c r="OBH64" s="47"/>
      <c r="OBI64" s="47"/>
      <c r="OBJ64" s="47"/>
      <c r="OBK64" s="47"/>
      <c r="OBL64" s="47"/>
      <c r="OBM64" s="47"/>
      <c r="OBN64" s="47"/>
      <c r="OBO64" s="47"/>
      <c r="OBP64" s="47"/>
      <c r="OBQ64" s="47"/>
      <c r="OBR64" s="47"/>
      <c r="OBS64" s="47"/>
      <c r="OBT64" s="47"/>
      <c r="OBU64" s="47"/>
      <c r="OBV64" s="47"/>
      <c r="OBW64" s="47"/>
      <c r="OBX64" s="47"/>
      <c r="OBY64" s="47"/>
      <c r="OBZ64" s="47"/>
      <c r="OCA64" s="47"/>
      <c r="OCB64" s="47"/>
      <c r="OCC64" s="47"/>
      <c r="OCD64" s="47"/>
      <c r="OCE64" s="47"/>
      <c r="OCF64" s="47"/>
      <c r="OCG64" s="47"/>
      <c r="OCH64" s="47"/>
      <c r="OCI64" s="47"/>
      <c r="OCJ64" s="47"/>
      <c r="OCK64" s="47"/>
      <c r="OCL64" s="47"/>
      <c r="OCM64" s="47"/>
      <c r="OCN64" s="47"/>
      <c r="OCO64" s="47"/>
      <c r="OCP64" s="47"/>
      <c r="OCQ64" s="47"/>
      <c r="OCR64" s="47"/>
      <c r="OCS64" s="47"/>
      <c r="OCT64" s="47"/>
      <c r="OCU64" s="47"/>
      <c r="OCV64" s="47"/>
      <c r="OCW64" s="47"/>
      <c r="OCX64" s="47"/>
      <c r="OCY64" s="47"/>
      <c r="OCZ64" s="47"/>
      <c r="ODA64" s="47"/>
      <c r="ODB64" s="47"/>
      <c r="ODC64" s="47"/>
      <c r="ODD64" s="47"/>
      <c r="ODE64" s="47"/>
      <c r="ODF64" s="47"/>
      <c r="ODG64" s="47"/>
      <c r="ODH64" s="47"/>
      <c r="ODI64" s="47"/>
      <c r="ODJ64" s="47"/>
      <c r="ODK64" s="47"/>
      <c r="ODL64" s="47"/>
      <c r="ODM64" s="47"/>
      <c r="ODN64" s="47"/>
      <c r="ODO64" s="47"/>
      <c r="ODP64" s="47"/>
      <c r="ODQ64" s="47"/>
      <c r="ODR64" s="47"/>
      <c r="ODS64" s="47"/>
      <c r="ODT64" s="47"/>
      <c r="ODU64" s="47"/>
      <c r="ODV64" s="47"/>
      <c r="ODW64" s="47"/>
      <c r="ODX64" s="47"/>
      <c r="ODY64" s="47"/>
      <c r="ODZ64" s="47"/>
      <c r="OEA64" s="47"/>
      <c r="OEB64" s="47"/>
      <c r="OEC64" s="47"/>
      <c r="OED64" s="47"/>
      <c r="OEE64" s="47"/>
      <c r="OEF64" s="47"/>
      <c r="OEG64" s="47"/>
      <c r="OEH64" s="47"/>
      <c r="OEI64" s="47"/>
      <c r="OEJ64" s="47"/>
      <c r="OEK64" s="47"/>
      <c r="OEL64" s="47"/>
      <c r="OEM64" s="47"/>
      <c r="OEN64" s="47"/>
      <c r="OEO64" s="47"/>
      <c r="OEP64" s="47"/>
      <c r="OEQ64" s="47"/>
      <c r="OER64" s="47"/>
      <c r="OES64" s="47"/>
      <c r="OET64" s="47"/>
      <c r="OEU64" s="47"/>
      <c r="OEV64" s="47"/>
      <c r="OEW64" s="47"/>
      <c r="OEX64" s="47"/>
      <c r="OEY64" s="47"/>
      <c r="OEZ64" s="47"/>
      <c r="OFA64" s="47"/>
      <c r="OFB64" s="47"/>
      <c r="OFC64" s="47"/>
      <c r="OFD64" s="47"/>
      <c r="OFE64" s="47"/>
      <c r="OFF64" s="47"/>
      <c r="OFG64" s="47"/>
      <c r="OFH64" s="47"/>
      <c r="OFI64" s="47"/>
      <c r="OFJ64" s="47"/>
      <c r="OFK64" s="47"/>
      <c r="OFL64" s="47"/>
      <c r="OFM64" s="47"/>
      <c r="OFN64" s="47"/>
      <c r="OFO64" s="47"/>
      <c r="OFP64" s="47"/>
      <c r="OFQ64" s="47"/>
      <c r="OFR64" s="47"/>
      <c r="OFS64" s="47"/>
      <c r="OFT64" s="47"/>
      <c r="OFU64" s="47"/>
      <c r="OFV64" s="47"/>
      <c r="OFW64" s="47"/>
      <c r="OFX64" s="47"/>
      <c r="OFY64" s="47"/>
      <c r="OFZ64" s="47"/>
      <c r="OGA64" s="47"/>
      <c r="OGB64" s="47"/>
      <c r="OGC64" s="47"/>
      <c r="OGD64" s="47"/>
      <c r="OGE64" s="47"/>
      <c r="OGF64" s="47"/>
      <c r="OGG64" s="47"/>
      <c r="OGH64" s="47"/>
      <c r="OGI64" s="47"/>
      <c r="OGJ64" s="47"/>
      <c r="OGK64" s="47"/>
      <c r="OGL64" s="47"/>
      <c r="OGM64" s="47"/>
      <c r="OGN64" s="47"/>
      <c r="OGO64" s="47"/>
      <c r="OGP64" s="47"/>
      <c r="OGQ64" s="47"/>
      <c r="OGR64" s="47"/>
      <c r="OGS64" s="47"/>
      <c r="OGT64" s="47"/>
      <c r="OGU64" s="47"/>
      <c r="OGV64" s="47"/>
      <c r="OGW64" s="47"/>
      <c r="OGX64" s="47"/>
      <c r="OGY64" s="47"/>
      <c r="OGZ64" s="47"/>
      <c r="OHA64" s="47"/>
      <c r="OHB64" s="47"/>
      <c r="OHC64" s="47"/>
      <c r="OHD64" s="47"/>
      <c r="OHE64" s="47"/>
      <c r="OHF64" s="47"/>
      <c r="OHG64" s="47"/>
      <c r="OHH64" s="47"/>
      <c r="OHI64" s="47"/>
      <c r="OHJ64" s="47"/>
      <c r="OHK64" s="47"/>
      <c r="OHL64" s="47"/>
      <c r="OHM64" s="47"/>
      <c r="OHN64" s="47"/>
      <c r="OHO64" s="47"/>
      <c r="OHP64" s="47"/>
      <c r="OHQ64" s="47"/>
      <c r="OHR64" s="47"/>
      <c r="OHS64" s="47"/>
      <c r="OHT64" s="47"/>
      <c r="OHU64" s="47"/>
      <c r="OHV64" s="47"/>
      <c r="OHW64" s="47"/>
      <c r="OHX64" s="47"/>
      <c r="OHY64" s="47"/>
      <c r="OHZ64" s="47"/>
      <c r="OIA64" s="47"/>
      <c r="OIB64" s="47"/>
      <c r="OIC64" s="47"/>
      <c r="OID64" s="47"/>
      <c r="OIE64" s="47"/>
      <c r="OIF64" s="47"/>
      <c r="OIG64" s="47"/>
      <c r="OIH64" s="47"/>
      <c r="OII64" s="47"/>
      <c r="OIJ64" s="47"/>
      <c r="OIK64" s="47"/>
      <c r="OIL64" s="47"/>
      <c r="OIM64" s="47"/>
      <c r="OIN64" s="47"/>
      <c r="OIO64" s="47"/>
      <c r="OIP64" s="47"/>
      <c r="OIQ64" s="47"/>
      <c r="OIR64" s="47"/>
      <c r="OIS64" s="47"/>
      <c r="OIT64" s="47"/>
      <c r="OIU64" s="47"/>
      <c r="OIV64" s="47"/>
      <c r="OIW64" s="47"/>
      <c r="OIX64" s="47"/>
      <c r="OIY64" s="47"/>
      <c r="OIZ64" s="47"/>
      <c r="OJA64" s="47"/>
      <c r="OJB64" s="47"/>
      <c r="OJC64" s="47"/>
      <c r="OJD64" s="47"/>
      <c r="OJE64" s="47"/>
      <c r="OJF64" s="47"/>
      <c r="OJG64" s="47"/>
      <c r="OJH64" s="47"/>
      <c r="OJI64" s="47"/>
      <c r="OJJ64" s="47"/>
      <c r="OJK64" s="47"/>
      <c r="OJL64" s="47"/>
      <c r="OJM64" s="47"/>
      <c r="OJN64" s="47"/>
      <c r="OJO64" s="47"/>
      <c r="OJP64" s="47"/>
      <c r="OJQ64" s="47"/>
      <c r="OJR64" s="47"/>
      <c r="OJS64" s="47"/>
      <c r="OJT64" s="47"/>
      <c r="OJU64" s="47"/>
      <c r="OJV64" s="47"/>
      <c r="OJW64" s="47"/>
      <c r="OJX64" s="47"/>
      <c r="OJY64" s="47"/>
      <c r="OJZ64" s="47"/>
      <c r="OKA64" s="47"/>
      <c r="OKB64" s="47"/>
      <c r="OKC64" s="47"/>
      <c r="OKD64" s="47"/>
      <c r="OKE64" s="47"/>
      <c r="OKF64" s="47"/>
      <c r="OKG64" s="47"/>
      <c r="OKH64" s="47"/>
      <c r="OKI64" s="47"/>
      <c r="OKJ64" s="47"/>
      <c r="OKK64" s="47"/>
      <c r="OKL64" s="47"/>
      <c r="OKM64" s="47"/>
      <c r="OKN64" s="47"/>
      <c r="OKO64" s="47"/>
      <c r="OKP64" s="47"/>
      <c r="OKQ64" s="47"/>
      <c r="OKR64" s="47"/>
      <c r="OKS64" s="47"/>
      <c r="OKT64" s="47"/>
      <c r="OKU64" s="47"/>
      <c r="OKV64" s="47"/>
      <c r="OKW64" s="47"/>
      <c r="OKX64" s="47"/>
      <c r="OKY64" s="47"/>
      <c r="OKZ64" s="47"/>
      <c r="OLA64" s="47"/>
      <c r="OLB64" s="47"/>
      <c r="OLC64" s="47"/>
      <c r="OLD64" s="47"/>
      <c r="OLE64" s="47"/>
      <c r="OLF64" s="47"/>
      <c r="OLG64" s="47"/>
      <c r="OLH64" s="47"/>
      <c r="OLI64" s="47"/>
      <c r="OLJ64" s="47"/>
      <c r="OLK64" s="47"/>
      <c r="OLL64" s="47"/>
      <c r="OLM64" s="47"/>
      <c r="OLN64" s="47"/>
      <c r="OLO64" s="47"/>
      <c r="OLP64" s="47"/>
      <c r="OLQ64" s="47"/>
      <c r="OLR64" s="47"/>
      <c r="OLS64" s="47"/>
      <c r="OLT64" s="47"/>
      <c r="OLU64" s="47"/>
      <c r="OLV64" s="47"/>
      <c r="OLW64" s="47"/>
      <c r="OLX64" s="47"/>
      <c r="OLY64" s="47"/>
      <c r="OLZ64" s="47"/>
      <c r="OMA64" s="47"/>
      <c r="OMB64" s="47"/>
      <c r="OMC64" s="47"/>
      <c r="OMD64" s="47"/>
      <c r="OME64" s="47"/>
      <c r="OMF64" s="47"/>
      <c r="OMG64" s="47"/>
      <c r="OMH64" s="47"/>
      <c r="OMI64" s="47"/>
      <c r="OMJ64" s="47"/>
      <c r="OMK64" s="47"/>
      <c r="OML64" s="47"/>
      <c r="OMM64" s="47"/>
      <c r="OMN64" s="47"/>
      <c r="OMO64" s="47"/>
      <c r="OMP64" s="47"/>
      <c r="OMQ64" s="47"/>
      <c r="OMR64" s="47"/>
      <c r="OMS64" s="47"/>
      <c r="OMT64" s="47"/>
      <c r="OMU64" s="47"/>
      <c r="OMV64" s="47"/>
      <c r="OMW64" s="47"/>
      <c r="OMX64" s="47"/>
      <c r="OMY64" s="47"/>
      <c r="OMZ64" s="47"/>
      <c r="ONA64" s="47"/>
      <c r="ONB64" s="47"/>
      <c r="ONC64" s="47"/>
      <c r="OND64" s="47"/>
      <c r="ONE64" s="47"/>
      <c r="ONF64" s="47"/>
      <c r="ONG64" s="47"/>
      <c r="ONH64" s="47"/>
      <c r="ONI64" s="47"/>
      <c r="ONJ64" s="47"/>
      <c r="ONK64" s="47"/>
      <c r="ONL64" s="47"/>
      <c r="ONM64" s="47"/>
      <c r="ONN64" s="47"/>
      <c r="ONO64" s="47"/>
      <c r="ONP64" s="47"/>
      <c r="ONQ64" s="47"/>
      <c r="ONR64" s="47"/>
      <c r="ONS64" s="47"/>
      <c r="ONT64" s="47"/>
      <c r="ONU64" s="47"/>
      <c r="ONV64" s="47"/>
      <c r="ONW64" s="47"/>
      <c r="ONX64" s="47"/>
      <c r="ONY64" s="47"/>
      <c r="ONZ64" s="47"/>
      <c r="OOA64" s="47"/>
      <c r="OOB64" s="47"/>
      <c r="OOC64" s="47"/>
      <c r="OOD64" s="47"/>
      <c r="OOE64" s="47"/>
      <c r="OOF64" s="47"/>
      <c r="OOG64" s="47"/>
      <c r="OOH64" s="47"/>
      <c r="OOI64" s="47"/>
      <c r="OOJ64" s="47"/>
      <c r="OOK64" s="47"/>
      <c r="OOL64" s="47"/>
      <c r="OOM64" s="47"/>
      <c r="OON64" s="47"/>
      <c r="OOO64" s="47"/>
      <c r="OOP64" s="47"/>
      <c r="OOQ64" s="47"/>
      <c r="OOR64" s="47"/>
      <c r="OOS64" s="47"/>
      <c r="OOT64" s="47"/>
      <c r="OOU64" s="47"/>
      <c r="OOV64" s="47"/>
      <c r="OOW64" s="47"/>
      <c r="OOX64" s="47"/>
      <c r="OOY64" s="47"/>
      <c r="OOZ64" s="47"/>
      <c r="OPA64" s="47"/>
      <c r="OPB64" s="47"/>
      <c r="OPC64" s="47"/>
      <c r="OPD64" s="47"/>
      <c r="OPE64" s="47"/>
      <c r="OPF64" s="47"/>
      <c r="OPG64" s="47"/>
      <c r="OPH64" s="47"/>
      <c r="OPI64" s="47"/>
      <c r="OPJ64" s="47"/>
      <c r="OPK64" s="47"/>
      <c r="OPL64" s="47"/>
      <c r="OPM64" s="47"/>
      <c r="OPN64" s="47"/>
      <c r="OPO64" s="47"/>
      <c r="OPP64" s="47"/>
      <c r="OPQ64" s="47"/>
      <c r="OPR64" s="47"/>
      <c r="OPS64" s="47"/>
      <c r="OPT64" s="47"/>
      <c r="OPU64" s="47"/>
      <c r="OPV64" s="47"/>
      <c r="OPW64" s="47"/>
      <c r="OPX64" s="47"/>
      <c r="OPY64" s="47"/>
      <c r="OPZ64" s="47"/>
      <c r="OQA64" s="47"/>
      <c r="OQB64" s="47"/>
      <c r="OQC64" s="47"/>
      <c r="OQD64" s="47"/>
      <c r="OQE64" s="47"/>
      <c r="OQF64" s="47"/>
      <c r="OQG64" s="47"/>
      <c r="OQH64" s="47"/>
      <c r="OQI64" s="47"/>
      <c r="OQJ64" s="47"/>
      <c r="OQK64" s="47"/>
      <c r="OQL64" s="47"/>
      <c r="OQM64" s="47"/>
      <c r="OQN64" s="47"/>
      <c r="OQO64" s="47"/>
      <c r="OQP64" s="47"/>
      <c r="OQQ64" s="47"/>
      <c r="OQR64" s="47"/>
      <c r="OQS64" s="47"/>
      <c r="OQT64" s="47"/>
      <c r="OQU64" s="47"/>
      <c r="OQV64" s="47"/>
      <c r="OQW64" s="47"/>
      <c r="OQX64" s="47"/>
      <c r="OQY64" s="47"/>
      <c r="OQZ64" s="47"/>
      <c r="ORA64" s="47"/>
      <c r="ORB64" s="47"/>
      <c r="ORC64" s="47"/>
      <c r="ORD64" s="47"/>
      <c r="ORE64" s="47"/>
      <c r="ORF64" s="47"/>
      <c r="ORG64" s="47"/>
      <c r="ORH64" s="47"/>
      <c r="ORI64" s="47"/>
      <c r="ORJ64" s="47"/>
      <c r="ORK64" s="47"/>
      <c r="ORL64" s="47"/>
      <c r="ORM64" s="47"/>
      <c r="ORN64" s="47"/>
      <c r="ORO64" s="47"/>
      <c r="ORP64" s="47"/>
      <c r="ORQ64" s="47"/>
      <c r="ORR64" s="47"/>
      <c r="ORS64" s="47"/>
      <c r="ORT64" s="47"/>
      <c r="ORU64" s="47"/>
      <c r="ORV64" s="47"/>
      <c r="ORW64" s="47"/>
      <c r="ORX64" s="47"/>
      <c r="ORY64" s="47"/>
      <c r="ORZ64" s="47"/>
      <c r="OSA64" s="47"/>
      <c r="OSB64" s="47"/>
      <c r="OSC64" s="47"/>
      <c r="OSD64" s="47"/>
      <c r="OSE64" s="47"/>
      <c r="OSF64" s="47"/>
      <c r="OSG64" s="47"/>
      <c r="OSH64" s="47"/>
      <c r="OSI64" s="47"/>
      <c r="OSJ64" s="47"/>
      <c r="OSK64" s="47"/>
      <c r="OSL64" s="47"/>
      <c r="OSM64" s="47"/>
      <c r="OSN64" s="47"/>
      <c r="OSO64" s="47"/>
      <c r="OSP64" s="47"/>
      <c r="OSQ64" s="47"/>
      <c r="OSR64" s="47"/>
      <c r="OSS64" s="47"/>
      <c r="OST64" s="47"/>
      <c r="OSU64" s="47"/>
      <c r="OSV64" s="47"/>
      <c r="OSW64" s="47"/>
      <c r="OSX64" s="47"/>
      <c r="OSY64" s="47"/>
      <c r="OSZ64" s="47"/>
      <c r="OTA64" s="47"/>
      <c r="OTB64" s="47"/>
      <c r="OTC64" s="47"/>
      <c r="OTD64" s="47"/>
      <c r="OTE64" s="47"/>
      <c r="OTF64" s="47"/>
      <c r="OTG64" s="47"/>
      <c r="OTH64" s="47"/>
      <c r="OTI64" s="47"/>
      <c r="OTJ64" s="47"/>
      <c r="OTK64" s="47"/>
      <c r="OTL64" s="47"/>
      <c r="OTM64" s="47"/>
      <c r="OTN64" s="47"/>
      <c r="OTO64" s="47"/>
      <c r="OTP64" s="47"/>
      <c r="OTQ64" s="47"/>
      <c r="OTR64" s="47"/>
      <c r="OTS64" s="47"/>
      <c r="OTT64" s="47"/>
      <c r="OTU64" s="47"/>
      <c r="OTV64" s="47"/>
      <c r="OTW64" s="47"/>
      <c r="OTX64" s="47"/>
      <c r="OTY64" s="47"/>
      <c r="OTZ64" s="47"/>
      <c r="OUA64" s="47"/>
      <c r="OUB64" s="47"/>
      <c r="OUC64" s="47"/>
      <c r="OUD64" s="47"/>
      <c r="OUE64" s="47"/>
      <c r="OUF64" s="47"/>
      <c r="OUG64" s="47"/>
      <c r="OUH64" s="47"/>
      <c r="OUI64" s="47"/>
      <c r="OUJ64" s="47"/>
      <c r="OUK64" s="47"/>
      <c r="OUL64" s="47"/>
      <c r="OUM64" s="47"/>
      <c r="OUN64" s="47"/>
      <c r="OUO64" s="47"/>
      <c r="OUP64" s="47"/>
      <c r="OUQ64" s="47"/>
      <c r="OUR64" s="47"/>
      <c r="OUS64" s="47"/>
      <c r="OUT64" s="47"/>
      <c r="OUU64" s="47"/>
      <c r="OUV64" s="47"/>
      <c r="OUW64" s="47"/>
      <c r="OUX64" s="47"/>
      <c r="OUY64" s="47"/>
      <c r="OUZ64" s="47"/>
      <c r="OVA64" s="47"/>
      <c r="OVB64" s="47"/>
      <c r="OVC64" s="47"/>
      <c r="OVD64" s="47"/>
      <c r="OVE64" s="47"/>
      <c r="OVF64" s="47"/>
      <c r="OVG64" s="47"/>
      <c r="OVH64" s="47"/>
      <c r="OVI64" s="47"/>
      <c r="OVJ64" s="47"/>
      <c r="OVK64" s="47"/>
      <c r="OVL64" s="47"/>
      <c r="OVM64" s="47"/>
      <c r="OVN64" s="47"/>
      <c r="OVO64" s="47"/>
      <c r="OVP64" s="47"/>
      <c r="OVQ64" s="47"/>
      <c r="OVR64" s="47"/>
      <c r="OVS64" s="47"/>
      <c r="OVT64" s="47"/>
      <c r="OVU64" s="47"/>
      <c r="OVV64" s="47"/>
      <c r="OVW64" s="47"/>
      <c r="OVX64" s="47"/>
      <c r="OVY64" s="47"/>
      <c r="OVZ64" s="47"/>
      <c r="OWA64" s="47"/>
      <c r="OWB64" s="47"/>
      <c r="OWC64" s="47"/>
      <c r="OWD64" s="47"/>
      <c r="OWE64" s="47"/>
      <c r="OWF64" s="47"/>
      <c r="OWG64" s="47"/>
      <c r="OWH64" s="47"/>
      <c r="OWI64" s="47"/>
      <c r="OWJ64" s="47"/>
      <c r="OWK64" s="47"/>
      <c r="OWL64" s="47"/>
      <c r="OWM64" s="47"/>
      <c r="OWN64" s="47"/>
      <c r="OWO64" s="47"/>
      <c r="OWP64" s="47"/>
      <c r="OWQ64" s="47"/>
      <c r="OWR64" s="47"/>
      <c r="OWS64" s="47"/>
      <c r="OWT64" s="47"/>
      <c r="OWU64" s="47"/>
      <c r="OWV64" s="47"/>
      <c r="OWW64" s="47"/>
      <c r="OWX64" s="47"/>
      <c r="OWY64" s="47"/>
      <c r="OWZ64" s="47"/>
      <c r="OXA64" s="47"/>
      <c r="OXB64" s="47"/>
      <c r="OXC64" s="47"/>
      <c r="OXD64" s="47"/>
      <c r="OXE64" s="47"/>
      <c r="OXF64" s="47"/>
      <c r="OXG64" s="47"/>
      <c r="OXH64" s="47"/>
      <c r="OXI64" s="47"/>
      <c r="OXJ64" s="47"/>
      <c r="OXK64" s="47"/>
      <c r="OXL64" s="47"/>
      <c r="OXM64" s="47"/>
      <c r="OXN64" s="47"/>
      <c r="OXO64" s="47"/>
      <c r="OXP64" s="47"/>
      <c r="OXQ64" s="47"/>
      <c r="OXR64" s="47"/>
      <c r="OXS64" s="47"/>
      <c r="OXT64" s="47"/>
      <c r="OXU64" s="47"/>
      <c r="OXV64" s="47"/>
      <c r="OXW64" s="47"/>
      <c r="OXX64" s="47"/>
      <c r="OXY64" s="47"/>
      <c r="OXZ64" s="47"/>
      <c r="OYA64" s="47"/>
      <c r="OYB64" s="47"/>
      <c r="OYC64" s="47"/>
      <c r="OYD64" s="47"/>
      <c r="OYE64" s="47"/>
      <c r="OYF64" s="47"/>
      <c r="OYG64" s="47"/>
      <c r="OYH64" s="47"/>
      <c r="OYI64" s="47"/>
      <c r="OYJ64" s="47"/>
      <c r="OYK64" s="47"/>
      <c r="OYL64" s="47"/>
      <c r="OYM64" s="47"/>
      <c r="OYN64" s="47"/>
      <c r="OYO64" s="47"/>
      <c r="OYP64" s="47"/>
      <c r="OYQ64" s="47"/>
      <c r="OYR64" s="47"/>
      <c r="OYS64" s="47"/>
      <c r="OYT64" s="47"/>
      <c r="OYU64" s="47"/>
      <c r="OYV64" s="47"/>
      <c r="OYW64" s="47"/>
      <c r="OYX64" s="47"/>
      <c r="OYY64" s="47"/>
      <c r="OYZ64" s="47"/>
      <c r="OZA64" s="47"/>
      <c r="OZB64" s="47"/>
      <c r="OZC64" s="47"/>
      <c r="OZD64" s="47"/>
      <c r="OZE64" s="47"/>
      <c r="OZF64" s="47"/>
      <c r="OZG64" s="47"/>
      <c r="OZH64" s="47"/>
      <c r="OZI64" s="47"/>
      <c r="OZJ64" s="47"/>
      <c r="OZK64" s="47"/>
      <c r="OZL64" s="47"/>
      <c r="OZM64" s="47"/>
      <c r="OZN64" s="47"/>
      <c r="OZO64" s="47"/>
      <c r="OZP64" s="47"/>
      <c r="OZQ64" s="47"/>
      <c r="OZR64" s="47"/>
      <c r="OZS64" s="47"/>
      <c r="OZT64" s="47"/>
      <c r="OZU64" s="47"/>
      <c r="OZV64" s="47"/>
      <c r="OZW64" s="47"/>
      <c r="OZX64" s="47"/>
      <c r="OZY64" s="47"/>
      <c r="OZZ64" s="47"/>
      <c r="PAA64" s="47"/>
      <c r="PAB64" s="47"/>
      <c r="PAC64" s="47"/>
      <c r="PAD64" s="47"/>
      <c r="PAE64" s="47"/>
      <c r="PAF64" s="47"/>
      <c r="PAG64" s="47"/>
      <c r="PAH64" s="47"/>
      <c r="PAI64" s="47"/>
      <c r="PAJ64" s="47"/>
      <c r="PAK64" s="47"/>
      <c r="PAL64" s="47"/>
      <c r="PAM64" s="47"/>
      <c r="PAN64" s="47"/>
      <c r="PAO64" s="47"/>
      <c r="PAP64" s="47"/>
      <c r="PAQ64" s="47"/>
      <c r="PAR64" s="47"/>
      <c r="PAS64" s="47"/>
      <c r="PAT64" s="47"/>
      <c r="PAU64" s="47"/>
      <c r="PAV64" s="47"/>
      <c r="PAW64" s="47"/>
      <c r="PAX64" s="47"/>
      <c r="PAY64" s="47"/>
      <c r="PAZ64" s="47"/>
      <c r="PBA64" s="47"/>
      <c r="PBB64" s="47"/>
      <c r="PBC64" s="47"/>
      <c r="PBD64" s="47"/>
      <c r="PBE64" s="47"/>
      <c r="PBF64" s="47"/>
      <c r="PBG64" s="47"/>
      <c r="PBH64" s="47"/>
      <c r="PBI64" s="47"/>
      <c r="PBJ64" s="47"/>
      <c r="PBK64" s="47"/>
      <c r="PBL64" s="47"/>
      <c r="PBM64" s="47"/>
      <c r="PBN64" s="47"/>
      <c r="PBO64" s="47"/>
      <c r="PBP64" s="47"/>
      <c r="PBQ64" s="47"/>
      <c r="PBR64" s="47"/>
      <c r="PBS64" s="47"/>
      <c r="PBT64" s="47"/>
      <c r="PBU64" s="47"/>
      <c r="PBV64" s="47"/>
      <c r="PBW64" s="47"/>
      <c r="PBX64" s="47"/>
      <c r="PBY64" s="47"/>
      <c r="PBZ64" s="47"/>
      <c r="PCA64" s="47"/>
      <c r="PCB64" s="47"/>
      <c r="PCC64" s="47"/>
      <c r="PCD64" s="47"/>
      <c r="PCE64" s="47"/>
      <c r="PCF64" s="47"/>
      <c r="PCG64" s="47"/>
      <c r="PCH64" s="47"/>
      <c r="PCI64" s="47"/>
      <c r="PCJ64" s="47"/>
      <c r="PCK64" s="47"/>
      <c r="PCL64" s="47"/>
      <c r="PCM64" s="47"/>
      <c r="PCN64" s="47"/>
      <c r="PCO64" s="47"/>
      <c r="PCP64" s="47"/>
      <c r="PCQ64" s="47"/>
      <c r="PCR64" s="47"/>
      <c r="PCS64" s="47"/>
      <c r="PCT64" s="47"/>
      <c r="PCU64" s="47"/>
      <c r="PCV64" s="47"/>
      <c r="PCW64" s="47"/>
      <c r="PCX64" s="47"/>
      <c r="PCY64" s="47"/>
      <c r="PCZ64" s="47"/>
      <c r="PDA64" s="47"/>
      <c r="PDB64" s="47"/>
      <c r="PDC64" s="47"/>
      <c r="PDD64" s="47"/>
      <c r="PDE64" s="47"/>
      <c r="PDF64" s="47"/>
      <c r="PDG64" s="47"/>
      <c r="PDH64" s="47"/>
      <c r="PDI64" s="47"/>
      <c r="PDJ64" s="47"/>
      <c r="PDK64" s="47"/>
      <c r="PDL64" s="47"/>
      <c r="PDM64" s="47"/>
      <c r="PDN64" s="47"/>
      <c r="PDO64" s="47"/>
      <c r="PDP64" s="47"/>
      <c r="PDQ64" s="47"/>
      <c r="PDR64" s="47"/>
      <c r="PDS64" s="47"/>
      <c r="PDT64" s="47"/>
      <c r="PDU64" s="47"/>
      <c r="PDV64" s="47"/>
      <c r="PDW64" s="47"/>
      <c r="PDX64" s="47"/>
      <c r="PDY64" s="47"/>
      <c r="PDZ64" s="47"/>
      <c r="PEA64" s="47"/>
      <c r="PEB64" s="47"/>
      <c r="PEC64" s="47"/>
      <c r="PED64" s="47"/>
      <c r="PEE64" s="47"/>
      <c r="PEF64" s="47"/>
      <c r="PEG64" s="47"/>
      <c r="PEH64" s="47"/>
      <c r="PEI64" s="47"/>
      <c r="PEJ64" s="47"/>
      <c r="PEK64" s="47"/>
      <c r="PEL64" s="47"/>
      <c r="PEM64" s="47"/>
      <c r="PEN64" s="47"/>
      <c r="PEO64" s="47"/>
      <c r="PEP64" s="47"/>
      <c r="PEQ64" s="47"/>
      <c r="PER64" s="47"/>
      <c r="PES64" s="47"/>
      <c r="PET64" s="47"/>
      <c r="PEU64" s="47"/>
      <c r="PEV64" s="47"/>
      <c r="PEW64" s="47"/>
      <c r="PEX64" s="47"/>
      <c r="PEY64" s="47"/>
      <c r="PEZ64" s="47"/>
      <c r="PFA64" s="47"/>
      <c r="PFB64" s="47"/>
      <c r="PFC64" s="47"/>
      <c r="PFD64" s="47"/>
      <c r="PFE64" s="47"/>
      <c r="PFF64" s="47"/>
      <c r="PFG64" s="47"/>
      <c r="PFH64" s="47"/>
      <c r="PFI64" s="47"/>
      <c r="PFJ64" s="47"/>
      <c r="PFK64" s="47"/>
      <c r="PFL64" s="47"/>
      <c r="PFM64" s="47"/>
      <c r="PFN64" s="47"/>
      <c r="PFO64" s="47"/>
      <c r="PFP64" s="47"/>
      <c r="PFQ64" s="47"/>
      <c r="PFR64" s="47"/>
      <c r="PFS64" s="47"/>
      <c r="PFT64" s="47"/>
      <c r="PFU64" s="47"/>
      <c r="PFV64" s="47"/>
      <c r="PFW64" s="47"/>
      <c r="PFX64" s="47"/>
      <c r="PFY64" s="47"/>
      <c r="PFZ64" s="47"/>
      <c r="PGA64" s="47"/>
      <c r="PGB64" s="47"/>
      <c r="PGC64" s="47"/>
      <c r="PGD64" s="47"/>
      <c r="PGE64" s="47"/>
      <c r="PGF64" s="47"/>
      <c r="PGG64" s="47"/>
      <c r="PGH64" s="47"/>
      <c r="PGI64" s="47"/>
      <c r="PGJ64" s="47"/>
      <c r="PGK64" s="47"/>
      <c r="PGL64" s="47"/>
      <c r="PGM64" s="47"/>
      <c r="PGN64" s="47"/>
      <c r="PGO64" s="47"/>
      <c r="PGP64" s="47"/>
      <c r="PGQ64" s="47"/>
      <c r="PGR64" s="47"/>
      <c r="PGS64" s="47"/>
      <c r="PGT64" s="47"/>
      <c r="PGU64" s="47"/>
      <c r="PGV64" s="47"/>
      <c r="PGW64" s="47"/>
      <c r="PGX64" s="47"/>
      <c r="PGY64" s="47"/>
      <c r="PGZ64" s="47"/>
      <c r="PHA64" s="47"/>
      <c r="PHB64" s="47"/>
      <c r="PHC64" s="47"/>
      <c r="PHD64" s="47"/>
      <c r="PHE64" s="47"/>
      <c r="PHF64" s="47"/>
      <c r="PHG64" s="47"/>
      <c r="PHH64" s="47"/>
      <c r="PHI64" s="47"/>
      <c r="PHJ64" s="47"/>
      <c r="PHK64" s="47"/>
      <c r="PHL64" s="47"/>
      <c r="PHM64" s="47"/>
      <c r="PHN64" s="47"/>
      <c r="PHO64" s="47"/>
      <c r="PHP64" s="47"/>
      <c r="PHQ64" s="47"/>
      <c r="PHR64" s="47"/>
      <c r="PHS64" s="47"/>
      <c r="PHT64" s="47"/>
      <c r="PHU64" s="47"/>
      <c r="PHV64" s="47"/>
      <c r="PHW64" s="47"/>
      <c r="PHX64" s="47"/>
      <c r="PHY64" s="47"/>
      <c r="PHZ64" s="47"/>
      <c r="PIA64" s="47"/>
      <c r="PIB64" s="47"/>
      <c r="PIC64" s="47"/>
      <c r="PID64" s="47"/>
      <c r="PIE64" s="47"/>
      <c r="PIF64" s="47"/>
      <c r="PIG64" s="47"/>
      <c r="PIH64" s="47"/>
      <c r="PII64" s="47"/>
      <c r="PIJ64" s="47"/>
      <c r="PIK64" s="47"/>
      <c r="PIL64" s="47"/>
      <c r="PIM64" s="47"/>
      <c r="PIN64" s="47"/>
      <c r="PIO64" s="47"/>
      <c r="PIP64" s="47"/>
      <c r="PIQ64" s="47"/>
      <c r="PIR64" s="47"/>
      <c r="PIS64" s="47"/>
      <c r="PIT64" s="47"/>
      <c r="PIU64" s="47"/>
      <c r="PIV64" s="47"/>
      <c r="PIW64" s="47"/>
      <c r="PIX64" s="47"/>
      <c r="PIY64" s="47"/>
      <c r="PIZ64" s="47"/>
      <c r="PJA64" s="47"/>
      <c r="PJB64" s="47"/>
      <c r="PJC64" s="47"/>
      <c r="PJD64" s="47"/>
      <c r="PJE64" s="47"/>
      <c r="PJF64" s="47"/>
      <c r="PJG64" s="47"/>
      <c r="PJH64" s="47"/>
      <c r="PJI64" s="47"/>
      <c r="PJJ64" s="47"/>
      <c r="PJK64" s="47"/>
      <c r="PJL64" s="47"/>
      <c r="PJM64" s="47"/>
      <c r="PJN64" s="47"/>
      <c r="PJO64" s="47"/>
      <c r="PJP64" s="47"/>
      <c r="PJQ64" s="47"/>
      <c r="PJR64" s="47"/>
      <c r="PJS64" s="47"/>
      <c r="PJT64" s="47"/>
      <c r="PJU64" s="47"/>
      <c r="PJV64" s="47"/>
      <c r="PJW64" s="47"/>
      <c r="PJX64" s="47"/>
      <c r="PJY64" s="47"/>
      <c r="PJZ64" s="47"/>
      <c r="PKA64" s="47"/>
      <c r="PKB64" s="47"/>
      <c r="PKC64" s="47"/>
      <c r="PKD64" s="47"/>
      <c r="PKE64" s="47"/>
      <c r="PKF64" s="47"/>
      <c r="PKG64" s="47"/>
      <c r="PKH64" s="47"/>
      <c r="PKI64" s="47"/>
      <c r="PKJ64" s="47"/>
      <c r="PKK64" s="47"/>
      <c r="PKL64" s="47"/>
      <c r="PKM64" s="47"/>
      <c r="PKN64" s="47"/>
      <c r="PKO64" s="47"/>
      <c r="PKP64" s="47"/>
      <c r="PKQ64" s="47"/>
      <c r="PKR64" s="47"/>
      <c r="PKS64" s="47"/>
      <c r="PKT64" s="47"/>
      <c r="PKU64" s="47"/>
      <c r="PKV64" s="47"/>
      <c r="PKW64" s="47"/>
      <c r="PKX64" s="47"/>
      <c r="PKY64" s="47"/>
      <c r="PKZ64" s="47"/>
      <c r="PLA64" s="47"/>
      <c r="PLB64" s="47"/>
      <c r="PLC64" s="47"/>
      <c r="PLD64" s="47"/>
      <c r="PLE64" s="47"/>
      <c r="PLF64" s="47"/>
      <c r="PLG64" s="47"/>
      <c r="PLH64" s="47"/>
      <c r="PLI64" s="47"/>
      <c r="PLJ64" s="47"/>
      <c r="PLK64" s="47"/>
      <c r="PLL64" s="47"/>
      <c r="PLM64" s="47"/>
      <c r="PLN64" s="47"/>
      <c r="PLO64" s="47"/>
      <c r="PLP64" s="47"/>
      <c r="PLQ64" s="47"/>
      <c r="PLR64" s="47"/>
      <c r="PLS64" s="47"/>
      <c r="PLT64" s="47"/>
      <c r="PLU64" s="47"/>
      <c r="PLV64" s="47"/>
      <c r="PLW64" s="47"/>
      <c r="PLX64" s="47"/>
      <c r="PLY64" s="47"/>
      <c r="PLZ64" s="47"/>
      <c r="PMA64" s="47"/>
      <c r="PMB64" s="47"/>
      <c r="PMC64" s="47"/>
      <c r="PMD64" s="47"/>
      <c r="PME64" s="47"/>
      <c r="PMF64" s="47"/>
      <c r="PMG64" s="47"/>
      <c r="PMH64" s="47"/>
      <c r="PMI64" s="47"/>
      <c r="PMJ64" s="47"/>
      <c r="PMK64" s="47"/>
      <c r="PML64" s="47"/>
      <c r="PMM64" s="47"/>
      <c r="PMN64" s="47"/>
      <c r="PMO64" s="47"/>
      <c r="PMP64" s="47"/>
      <c r="PMQ64" s="47"/>
      <c r="PMR64" s="47"/>
      <c r="PMS64" s="47"/>
      <c r="PMT64" s="47"/>
      <c r="PMU64" s="47"/>
      <c r="PMV64" s="47"/>
      <c r="PMW64" s="47"/>
      <c r="PMX64" s="47"/>
      <c r="PMY64" s="47"/>
      <c r="PMZ64" s="47"/>
      <c r="PNA64" s="47"/>
      <c r="PNB64" s="47"/>
      <c r="PNC64" s="47"/>
      <c r="PND64" s="47"/>
      <c r="PNE64" s="47"/>
      <c r="PNF64" s="47"/>
      <c r="PNG64" s="47"/>
      <c r="PNH64" s="47"/>
      <c r="PNI64" s="47"/>
      <c r="PNJ64" s="47"/>
      <c r="PNK64" s="47"/>
      <c r="PNL64" s="47"/>
      <c r="PNM64" s="47"/>
      <c r="PNN64" s="47"/>
      <c r="PNO64" s="47"/>
      <c r="PNP64" s="47"/>
      <c r="PNQ64" s="47"/>
      <c r="PNR64" s="47"/>
      <c r="PNS64" s="47"/>
      <c r="PNT64" s="47"/>
      <c r="PNU64" s="47"/>
      <c r="PNV64" s="47"/>
      <c r="PNW64" s="47"/>
      <c r="PNX64" s="47"/>
      <c r="PNY64" s="47"/>
      <c r="PNZ64" s="47"/>
      <c r="POA64" s="47"/>
      <c r="POB64" s="47"/>
      <c r="POC64" s="47"/>
      <c r="POD64" s="47"/>
      <c r="POE64" s="47"/>
      <c r="POF64" s="47"/>
      <c r="POG64" s="47"/>
      <c r="POH64" s="47"/>
      <c r="POI64" s="47"/>
      <c r="POJ64" s="47"/>
      <c r="POK64" s="47"/>
      <c r="POL64" s="47"/>
      <c r="POM64" s="47"/>
      <c r="PON64" s="47"/>
      <c r="POO64" s="47"/>
      <c r="POP64" s="47"/>
      <c r="POQ64" s="47"/>
      <c r="POR64" s="47"/>
      <c r="POS64" s="47"/>
      <c r="POT64" s="47"/>
      <c r="POU64" s="47"/>
      <c r="POV64" s="47"/>
      <c r="POW64" s="47"/>
      <c r="POX64" s="47"/>
      <c r="POY64" s="47"/>
      <c r="POZ64" s="47"/>
      <c r="PPA64" s="47"/>
      <c r="PPB64" s="47"/>
      <c r="PPC64" s="47"/>
      <c r="PPD64" s="47"/>
      <c r="PPE64" s="47"/>
      <c r="PPF64" s="47"/>
      <c r="PPG64" s="47"/>
      <c r="PPH64" s="47"/>
      <c r="PPI64" s="47"/>
      <c r="PPJ64" s="47"/>
      <c r="PPK64" s="47"/>
      <c r="PPL64" s="47"/>
      <c r="PPM64" s="47"/>
      <c r="PPN64" s="47"/>
      <c r="PPO64" s="47"/>
      <c r="PPP64" s="47"/>
      <c r="PPQ64" s="47"/>
      <c r="PPR64" s="47"/>
      <c r="PPS64" s="47"/>
      <c r="PPT64" s="47"/>
      <c r="PPU64" s="47"/>
      <c r="PPV64" s="47"/>
      <c r="PPW64" s="47"/>
      <c r="PPX64" s="47"/>
      <c r="PPY64" s="47"/>
      <c r="PPZ64" s="47"/>
      <c r="PQA64" s="47"/>
      <c r="PQB64" s="47"/>
      <c r="PQC64" s="47"/>
      <c r="PQD64" s="47"/>
      <c r="PQE64" s="47"/>
      <c r="PQF64" s="47"/>
      <c r="PQG64" s="47"/>
      <c r="PQH64" s="47"/>
      <c r="PQI64" s="47"/>
      <c r="PQJ64" s="47"/>
      <c r="PQK64" s="47"/>
      <c r="PQL64" s="47"/>
      <c r="PQM64" s="47"/>
      <c r="PQN64" s="47"/>
      <c r="PQO64" s="47"/>
      <c r="PQP64" s="47"/>
      <c r="PQQ64" s="47"/>
      <c r="PQR64" s="47"/>
      <c r="PQS64" s="47"/>
      <c r="PQT64" s="47"/>
      <c r="PQU64" s="47"/>
      <c r="PQV64" s="47"/>
      <c r="PQW64" s="47"/>
      <c r="PQX64" s="47"/>
      <c r="PQY64" s="47"/>
      <c r="PQZ64" s="47"/>
      <c r="PRA64" s="47"/>
      <c r="PRB64" s="47"/>
      <c r="PRC64" s="47"/>
      <c r="PRD64" s="47"/>
      <c r="PRE64" s="47"/>
      <c r="PRF64" s="47"/>
      <c r="PRG64" s="47"/>
      <c r="PRH64" s="47"/>
      <c r="PRI64" s="47"/>
      <c r="PRJ64" s="47"/>
      <c r="PRK64" s="47"/>
      <c r="PRL64" s="47"/>
      <c r="PRM64" s="47"/>
      <c r="PRN64" s="47"/>
      <c r="PRO64" s="47"/>
      <c r="PRP64" s="47"/>
      <c r="PRQ64" s="47"/>
      <c r="PRR64" s="47"/>
      <c r="PRS64" s="47"/>
      <c r="PRT64" s="47"/>
      <c r="PRU64" s="47"/>
      <c r="PRV64" s="47"/>
      <c r="PRW64" s="47"/>
      <c r="PRX64" s="47"/>
      <c r="PRY64" s="47"/>
      <c r="PRZ64" s="47"/>
      <c r="PSA64" s="47"/>
      <c r="PSB64" s="47"/>
      <c r="PSC64" s="47"/>
      <c r="PSD64" s="47"/>
      <c r="PSE64" s="47"/>
      <c r="PSF64" s="47"/>
      <c r="PSG64" s="47"/>
      <c r="PSH64" s="47"/>
      <c r="PSI64" s="47"/>
      <c r="PSJ64" s="47"/>
      <c r="PSK64" s="47"/>
      <c r="PSL64" s="47"/>
      <c r="PSM64" s="47"/>
      <c r="PSN64" s="47"/>
      <c r="PSO64" s="47"/>
      <c r="PSP64" s="47"/>
      <c r="PSQ64" s="47"/>
      <c r="PSR64" s="47"/>
      <c r="PSS64" s="47"/>
      <c r="PST64" s="47"/>
      <c r="PSU64" s="47"/>
      <c r="PSV64" s="47"/>
      <c r="PSW64" s="47"/>
      <c r="PSX64" s="47"/>
      <c r="PSY64" s="47"/>
      <c r="PSZ64" s="47"/>
      <c r="PTA64" s="47"/>
      <c r="PTB64" s="47"/>
      <c r="PTC64" s="47"/>
      <c r="PTD64" s="47"/>
      <c r="PTE64" s="47"/>
      <c r="PTF64" s="47"/>
      <c r="PTG64" s="47"/>
      <c r="PTH64" s="47"/>
      <c r="PTI64" s="47"/>
      <c r="PTJ64" s="47"/>
      <c r="PTK64" s="47"/>
      <c r="PTL64" s="47"/>
      <c r="PTM64" s="47"/>
      <c r="PTN64" s="47"/>
      <c r="PTO64" s="47"/>
      <c r="PTP64" s="47"/>
      <c r="PTQ64" s="47"/>
      <c r="PTR64" s="47"/>
      <c r="PTS64" s="47"/>
      <c r="PTT64" s="47"/>
      <c r="PTU64" s="47"/>
      <c r="PTV64" s="47"/>
      <c r="PTW64" s="47"/>
      <c r="PTX64" s="47"/>
      <c r="PTY64" s="47"/>
      <c r="PTZ64" s="47"/>
      <c r="PUA64" s="47"/>
      <c r="PUB64" s="47"/>
      <c r="PUC64" s="47"/>
      <c r="PUD64" s="47"/>
      <c r="PUE64" s="47"/>
      <c r="PUF64" s="47"/>
      <c r="PUG64" s="47"/>
      <c r="PUH64" s="47"/>
      <c r="PUI64" s="47"/>
      <c r="PUJ64" s="47"/>
      <c r="PUK64" s="47"/>
      <c r="PUL64" s="47"/>
      <c r="PUM64" s="47"/>
      <c r="PUN64" s="47"/>
      <c r="PUO64" s="47"/>
      <c r="PUP64" s="47"/>
      <c r="PUQ64" s="47"/>
      <c r="PUR64" s="47"/>
      <c r="PUS64" s="47"/>
      <c r="PUT64" s="47"/>
      <c r="PUU64" s="47"/>
      <c r="PUV64" s="47"/>
      <c r="PUW64" s="47"/>
      <c r="PUX64" s="47"/>
      <c r="PUY64" s="47"/>
      <c r="PUZ64" s="47"/>
      <c r="PVA64" s="47"/>
      <c r="PVB64" s="47"/>
      <c r="PVC64" s="47"/>
      <c r="PVD64" s="47"/>
      <c r="PVE64" s="47"/>
      <c r="PVF64" s="47"/>
      <c r="PVG64" s="47"/>
      <c r="PVH64" s="47"/>
      <c r="PVI64" s="47"/>
      <c r="PVJ64" s="47"/>
      <c r="PVK64" s="47"/>
      <c r="PVL64" s="47"/>
      <c r="PVM64" s="47"/>
      <c r="PVN64" s="47"/>
      <c r="PVO64" s="47"/>
      <c r="PVP64" s="47"/>
      <c r="PVQ64" s="47"/>
      <c r="PVR64" s="47"/>
      <c r="PVS64" s="47"/>
      <c r="PVT64" s="47"/>
      <c r="PVU64" s="47"/>
      <c r="PVV64" s="47"/>
      <c r="PVW64" s="47"/>
      <c r="PVX64" s="47"/>
      <c r="PVY64" s="47"/>
      <c r="PVZ64" s="47"/>
      <c r="PWA64" s="47"/>
      <c r="PWB64" s="47"/>
      <c r="PWC64" s="47"/>
      <c r="PWD64" s="47"/>
      <c r="PWE64" s="47"/>
      <c r="PWF64" s="47"/>
      <c r="PWG64" s="47"/>
      <c r="PWH64" s="47"/>
      <c r="PWI64" s="47"/>
      <c r="PWJ64" s="47"/>
      <c r="PWK64" s="47"/>
      <c r="PWL64" s="47"/>
      <c r="PWM64" s="47"/>
      <c r="PWN64" s="47"/>
      <c r="PWO64" s="47"/>
      <c r="PWP64" s="47"/>
      <c r="PWQ64" s="47"/>
      <c r="PWR64" s="47"/>
      <c r="PWS64" s="47"/>
      <c r="PWT64" s="47"/>
      <c r="PWU64" s="47"/>
      <c r="PWV64" s="47"/>
      <c r="PWW64" s="47"/>
      <c r="PWX64" s="47"/>
      <c r="PWY64" s="47"/>
      <c r="PWZ64" s="47"/>
      <c r="PXA64" s="47"/>
      <c r="PXB64" s="47"/>
      <c r="PXC64" s="47"/>
      <c r="PXD64" s="47"/>
      <c r="PXE64" s="47"/>
      <c r="PXF64" s="47"/>
      <c r="PXG64" s="47"/>
      <c r="PXH64" s="47"/>
      <c r="PXI64" s="47"/>
      <c r="PXJ64" s="47"/>
      <c r="PXK64" s="47"/>
      <c r="PXL64" s="47"/>
      <c r="PXM64" s="47"/>
      <c r="PXN64" s="47"/>
      <c r="PXO64" s="47"/>
      <c r="PXP64" s="47"/>
      <c r="PXQ64" s="47"/>
      <c r="PXR64" s="47"/>
      <c r="PXS64" s="47"/>
      <c r="PXT64" s="47"/>
      <c r="PXU64" s="47"/>
      <c r="PXV64" s="47"/>
      <c r="PXW64" s="47"/>
      <c r="PXX64" s="47"/>
      <c r="PXY64" s="47"/>
      <c r="PXZ64" s="47"/>
      <c r="PYA64" s="47"/>
      <c r="PYB64" s="47"/>
      <c r="PYC64" s="47"/>
      <c r="PYD64" s="47"/>
      <c r="PYE64" s="47"/>
      <c r="PYF64" s="47"/>
      <c r="PYG64" s="47"/>
      <c r="PYH64" s="47"/>
      <c r="PYI64" s="47"/>
      <c r="PYJ64" s="47"/>
      <c r="PYK64" s="47"/>
      <c r="PYL64" s="47"/>
      <c r="PYM64" s="47"/>
      <c r="PYN64" s="47"/>
      <c r="PYO64" s="47"/>
      <c r="PYP64" s="47"/>
      <c r="PYQ64" s="47"/>
      <c r="PYR64" s="47"/>
      <c r="PYS64" s="47"/>
      <c r="PYT64" s="47"/>
      <c r="PYU64" s="47"/>
      <c r="PYV64" s="47"/>
      <c r="PYW64" s="47"/>
      <c r="PYX64" s="47"/>
      <c r="PYY64" s="47"/>
      <c r="PYZ64" s="47"/>
      <c r="PZA64" s="47"/>
      <c r="PZB64" s="47"/>
      <c r="PZC64" s="47"/>
      <c r="PZD64" s="47"/>
      <c r="PZE64" s="47"/>
      <c r="PZF64" s="47"/>
      <c r="PZG64" s="47"/>
      <c r="PZH64" s="47"/>
      <c r="PZI64" s="47"/>
      <c r="PZJ64" s="47"/>
      <c r="PZK64" s="47"/>
      <c r="PZL64" s="47"/>
      <c r="PZM64" s="47"/>
      <c r="PZN64" s="47"/>
      <c r="PZO64" s="47"/>
      <c r="PZP64" s="47"/>
      <c r="PZQ64" s="47"/>
      <c r="PZR64" s="47"/>
      <c r="PZS64" s="47"/>
      <c r="PZT64" s="47"/>
      <c r="PZU64" s="47"/>
      <c r="PZV64" s="47"/>
      <c r="PZW64" s="47"/>
      <c r="PZX64" s="47"/>
      <c r="PZY64" s="47"/>
      <c r="PZZ64" s="47"/>
      <c r="QAA64" s="47"/>
      <c r="QAB64" s="47"/>
      <c r="QAC64" s="47"/>
      <c r="QAD64" s="47"/>
      <c r="QAE64" s="47"/>
      <c r="QAF64" s="47"/>
      <c r="QAG64" s="47"/>
      <c r="QAH64" s="47"/>
      <c r="QAI64" s="47"/>
      <c r="QAJ64" s="47"/>
      <c r="QAK64" s="47"/>
      <c r="QAL64" s="47"/>
      <c r="QAM64" s="47"/>
      <c r="QAN64" s="47"/>
      <c r="QAO64" s="47"/>
      <c r="QAP64" s="47"/>
      <c r="QAQ64" s="47"/>
      <c r="QAR64" s="47"/>
      <c r="QAS64" s="47"/>
      <c r="QAT64" s="47"/>
      <c r="QAU64" s="47"/>
      <c r="QAV64" s="47"/>
      <c r="QAW64" s="47"/>
      <c r="QAX64" s="47"/>
      <c r="QAY64" s="47"/>
      <c r="QAZ64" s="47"/>
      <c r="QBA64" s="47"/>
      <c r="QBB64" s="47"/>
      <c r="QBC64" s="47"/>
      <c r="QBD64" s="47"/>
      <c r="QBE64" s="47"/>
      <c r="QBF64" s="47"/>
      <c r="QBG64" s="47"/>
      <c r="QBH64" s="47"/>
      <c r="QBI64" s="47"/>
      <c r="QBJ64" s="47"/>
      <c r="QBK64" s="47"/>
      <c r="QBL64" s="47"/>
      <c r="QBM64" s="47"/>
      <c r="QBN64" s="47"/>
      <c r="QBO64" s="47"/>
      <c r="QBP64" s="47"/>
      <c r="QBQ64" s="47"/>
      <c r="QBR64" s="47"/>
      <c r="QBS64" s="47"/>
      <c r="QBT64" s="47"/>
      <c r="QBU64" s="47"/>
      <c r="QBV64" s="47"/>
      <c r="QBW64" s="47"/>
      <c r="QBX64" s="47"/>
      <c r="QBY64" s="47"/>
      <c r="QBZ64" s="47"/>
      <c r="QCA64" s="47"/>
      <c r="QCB64" s="47"/>
      <c r="QCC64" s="47"/>
      <c r="QCD64" s="47"/>
      <c r="QCE64" s="47"/>
      <c r="QCF64" s="47"/>
      <c r="QCG64" s="47"/>
      <c r="QCH64" s="47"/>
      <c r="QCI64" s="47"/>
      <c r="QCJ64" s="47"/>
      <c r="QCK64" s="47"/>
      <c r="QCL64" s="47"/>
      <c r="QCM64" s="47"/>
      <c r="QCN64" s="47"/>
      <c r="QCO64" s="47"/>
      <c r="QCP64" s="47"/>
      <c r="QCQ64" s="47"/>
      <c r="QCR64" s="47"/>
      <c r="QCS64" s="47"/>
      <c r="QCT64" s="47"/>
      <c r="QCU64" s="47"/>
      <c r="QCV64" s="47"/>
      <c r="QCW64" s="47"/>
      <c r="QCX64" s="47"/>
      <c r="QCY64" s="47"/>
      <c r="QCZ64" s="47"/>
      <c r="QDA64" s="47"/>
      <c r="QDB64" s="47"/>
      <c r="QDC64" s="47"/>
      <c r="QDD64" s="47"/>
      <c r="QDE64" s="47"/>
      <c r="QDF64" s="47"/>
      <c r="QDG64" s="47"/>
      <c r="QDH64" s="47"/>
      <c r="QDI64" s="47"/>
      <c r="QDJ64" s="47"/>
      <c r="QDK64" s="47"/>
      <c r="QDL64" s="47"/>
      <c r="QDM64" s="47"/>
      <c r="QDN64" s="47"/>
      <c r="QDO64" s="47"/>
      <c r="QDP64" s="47"/>
      <c r="QDQ64" s="47"/>
      <c r="QDR64" s="47"/>
      <c r="QDS64" s="47"/>
      <c r="QDT64" s="47"/>
      <c r="QDU64" s="47"/>
      <c r="QDV64" s="47"/>
      <c r="QDW64" s="47"/>
      <c r="QDX64" s="47"/>
      <c r="QDY64" s="47"/>
      <c r="QDZ64" s="47"/>
      <c r="QEA64" s="47"/>
      <c r="QEB64" s="47"/>
      <c r="QEC64" s="47"/>
      <c r="QED64" s="47"/>
      <c r="QEE64" s="47"/>
      <c r="QEF64" s="47"/>
      <c r="QEG64" s="47"/>
      <c r="QEH64" s="47"/>
      <c r="QEI64" s="47"/>
      <c r="QEJ64" s="47"/>
      <c r="QEK64" s="47"/>
      <c r="QEL64" s="47"/>
      <c r="QEM64" s="47"/>
      <c r="QEN64" s="47"/>
      <c r="QEO64" s="47"/>
      <c r="QEP64" s="47"/>
      <c r="QEQ64" s="47"/>
      <c r="QER64" s="47"/>
      <c r="QES64" s="47"/>
      <c r="QET64" s="47"/>
      <c r="QEU64" s="47"/>
      <c r="QEV64" s="47"/>
      <c r="QEW64" s="47"/>
      <c r="QEX64" s="47"/>
      <c r="QEY64" s="47"/>
      <c r="QEZ64" s="47"/>
      <c r="QFA64" s="47"/>
      <c r="QFB64" s="47"/>
      <c r="QFC64" s="47"/>
      <c r="QFD64" s="47"/>
      <c r="QFE64" s="47"/>
      <c r="QFF64" s="47"/>
      <c r="QFG64" s="47"/>
      <c r="QFH64" s="47"/>
      <c r="QFI64" s="47"/>
      <c r="QFJ64" s="47"/>
      <c r="QFK64" s="47"/>
      <c r="QFL64" s="47"/>
      <c r="QFM64" s="47"/>
      <c r="QFN64" s="47"/>
      <c r="QFO64" s="47"/>
      <c r="QFP64" s="47"/>
      <c r="QFQ64" s="47"/>
      <c r="QFR64" s="47"/>
      <c r="QFS64" s="47"/>
      <c r="QFT64" s="47"/>
      <c r="QFU64" s="47"/>
      <c r="QFV64" s="47"/>
      <c r="QFW64" s="47"/>
      <c r="QFX64" s="47"/>
      <c r="QFY64" s="47"/>
      <c r="QFZ64" s="47"/>
      <c r="QGA64" s="47"/>
      <c r="QGB64" s="47"/>
      <c r="QGC64" s="47"/>
      <c r="QGD64" s="47"/>
      <c r="QGE64" s="47"/>
      <c r="QGF64" s="47"/>
      <c r="QGG64" s="47"/>
      <c r="QGH64" s="47"/>
      <c r="QGI64" s="47"/>
      <c r="QGJ64" s="47"/>
      <c r="QGK64" s="47"/>
      <c r="QGL64" s="47"/>
      <c r="QGM64" s="47"/>
      <c r="QGN64" s="47"/>
      <c r="QGO64" s="47"/>
      <c r="QGP64" s="47"/>
      <c r="QGQ64" s="47"/>
      <c r="QGR64" s="47"/>
      <c r="QGS64" s="47"/>
      <c r="QGT64" s="47"/>
      <c r="QGU64" s="47"/>
      <c r="QGV64" s="47"/>
      <c r="QGW64" s="47"/>
      <c r="QGX64" s="47"/>
      <c r="QGY64" s="47"/>
      <c r="QGZ64" s="47"/>
      <c r="QHA64" s="47"/>
      <c r="QHB64" s="47"/>
      <c r="QHC64" s="47"/>
      <c r="QHD64" s="47"/>
      <c r="QHE64" s="47"/>
      <c r="QHF64" s="47"/>
      <c r="QHG64" s="47"/>
      <c r="QHH64" s="47"/>
      <c r="QHI64" s="47"/>
      <c r="QHJ64" s="47"/>
      <c r="QHK64" s="47"/>
      <c r="QHL64" s="47"/>
      <c r="QHM64" s="47"/>
      <c r="QHN64" s="47"/>
      <c r="QHO64" s="47"/>
      <c r="QHP64" s="47"/>
      <c r="QHQ64" s="47"/>
      <c r="QHR64" s="47"/>
      <c r="QHS64" s="47"/>
      <c r="QHT64" s="47"/>
      <c r="QHU64" s="47"/>
      <c r="QHV64" s="47"/>
      <c r="QHW64" s="47"/>
      <c r="QHX64" s="47"/>
      <c r="QHY64" s="47"/>
      <c r="QHZ64" s="47"/>
      <c r="QIA64" s="47"/>
      <c r="QIB64" s="47"/>
      <c r="QIC64" s="47"/>
      <c r="QID64" s="47"/>
      <c r="QIE64" s="47"/>
      <c r="QIF64" s="47"/>
      <c r="QIG64" s="47"/>
      <c r="QIH64" s="47"/>
      <c r="QII64" s="47"/>
      <c r="QIJ64" s="47"/>
      <c r="QIK64" s="47"/>
      <c r="QIL64" s="47"/>
      <c r="QIM64" s="47"/>
      <c r="QIN64" s="47"/>
      <c r="QIO64" s="47"/>
      <c r="QIP64" s="47"/>
      <c r="QIQ64" s="47"/>
      <c r="QIR64" s="47"/>
      <c r="QIS64" s="47"/>
      <c r="QIT64" s="47"/>
      <c r="QIU64" s="47"/>
      <c r="QIV64" s="47"/>
      <c r="QIW64" s="47"/>
      <c r="QIX64" s="47"/>
      <c r="QIY64" s="47"/>
      <c r="QIZ64" s="47"/>
      <c r="QJA64" s="47"/>
      <c r="QJB64" s="47"/>
      <c r="QJC64" s="47"/>
      <c r="QJD64" s="47"/>
      <c r="QJE64" s="47"/>
      <c r="QJF64" s="47"/>
      <c r="QJG64" s="47"/>
      <c r="QJH64" s="47"/>
      <c r="QJI64" s="47"/>
      <c r="QJJ64" s="47"/>
      <c r="QJK64" s="47"/>
      <c r="QJL64" s="47"/>
      <c r="QJM64" s="47"/>
      <c r="QJN64" s="47"/>
      <c r="QJO64" s="47"/>
      <c r="QJP64" s="47"/>
      <c r="QJQ64" s="47"/>
      <c r="QJR64" s="47"/>
      <c r="QJS64" s="47"/>
      <c r="QJT64" s="47"/>
      <c r="QJU64" s="47"/>
      <c r="QJV64" s="47"/>
      <c r="QJW64" s="47"/>
      <c r="QJX64" s="47"/>
      <c r="QJY64" s="47"/>
      <c r="QJZ64" s="47"/>
      <c r="QKA64" s="47"/>
      <c r="QKB64" s="47"/>
      <c r="QKC64" s="47"/>
      <c r="QKD64" s="47"/>
      <c r="QKE64" s="47"/>
      <c r="QKF64" s="47"/>
      <c r="QKG64" s="47"/>
      <c r="QKH64" s="47"/>
      <c r="QKI64" s="47"/>
      <c r="QKJ64" s="47"/>
      <c r="QKK64" s="47"/>
      <c r="QKL64" s="47"/>
      <c r="QKM64" s="47"/>
      <c r="QKN64" s="47"/>
      <c r="QKO64" s="47"/>
      <c r="QKP64" s="47"/>
      <c r="QKQ64" s="47"/>
      <c r="QKR64" s="47"/>
      <c r="QKS64" s="47"/>
      <c r="QKT64" s="47"/>
      <c r="QKU64" s="47"/>
      <c r="QKV64" s="47"/>
      <c r="QKW64" s="47"/>
      <c r="QKX64" s="47"/>
      <c r="QKY64" s="47"/>
      <c r="QKZ64" s="47"/>
      <c r="QLA64" s="47"/>
      <c r="QLB64" s="47"/>
      <c r="QLC64" s="47"/>
      <c r="QLD64" s="47"/>
      <c r="QLE64" s="47"/>
      <c r="QLF64" s="47"/>
      <c r="QLG64" s="47"/>
      <c r="QLH64" s="47"/>
      <c r="QLI64" s="47"/>
      <c r="QLJ64" s="47"/>
      <c r="QLK64" s="47"/>
      <c r="QLL64" s="47"/>
      <c r="QLM64" s="47"/>
      <c r="QLN64" s="47"/>
      <c r="QLO64" s="47"/>
      <c r="QLP64" s="47"/>
      <c r="QLQ64" s="47"/>
      <c r="QLR64" s="47"/>
      <c r="QLS64" s="47"/>
      <c r="QLT64" s="47"/>
      <c r="QLU64" s="47"/>
      <c r="QLV64" s="47"/>
      <c r="QLW64" s="47"/>
      <c r="QLX64" s="47"/>
      <c r="QLY64" s="47"/>
      <c r="QLZ64" s="47"/>
      <c r="QMA64" s="47"/>
      <c r="QMB64" s="47"/>
      <c r="QMC64" s="47"/>
      <c r="QMD64" s="47"/>
      <c r="QME64" s="47"/>
      <c r="QMF64" s="47"/>
      <c r="QMG64" s="47"/>
      <c r="QMH64" s="47"/>
      <c r="QMI64" s="47"/>
      <c r="QMJ64" s="47"/>
      <c r="QMK64" s="47"/>
      <c r="QML64" s="47"/>
      <c r="QMM64" s="47"/>
      <c r="QMN64" s="47"/>
      <c r="QMO64" s="47"/>
      <c r="QMP64" s="47"/>
      <c r="QMQ64" s="47"/>
      <c r="QMR64" s="47"/>
      <c r="QMS64" s="47"/>
      <c r="QMT64" s="47"/>
      <c r="QMU64" s="47"/>
      <c r="QMV64" s="47"/>
      <c r="QMW64" s="47"/>
      <c r="QMX64" s="47"/>
      <c r="QMY64" s="47"/>
      <c r="QMZ64" s="47"/>
      <c r="QNA64" s="47"/>
      <c r="QNB64" s="47"/>
      <c r="QNC64" s="47"/>
      <c r="QND64" s="47"/>
      <c r="QNE64" s="47"/>
      <c r="QNF64" s="47"/>
      <c r="QNG64" s="47"/>
      <c r="QNH64" s="47"/>
      <c r="QNI64" s="47"/>
      <c r="QNJ64" s="47"/>
      <c r="QNK64" s="47"/>
      <c r="QNL64" s="47"/>
      <c r="QNM64" s="47"/>
      <c r="QNN64" s="47"/>
      <c r="QNO64" s="47"/>
      <c r="QNP64" s="47"/>
      <c r="QNQ64" s="47"/>
      <c r="QNR64" s="47"/>
      <c r="QNS64" s="47"/>
      <c r="QNT64" s="47"/>
      <c r="QNU64" s="47"/>
      <c r="QNV64" s="47"/>
      <c r="QNW64" s="47"/>
      <c r="QNX64" s="47"/>
      <c r="QNY64" s="47"/>
      <c r="QNZ64" s="47"/>
      <c r="QOA64" s="47"/>
      <c r="QOB64" s="47"/>
      <c r="QOC64" s="47"/>
      <c r="QOD64" s="47"/>
      <c r="QOE64" s="47"/>
      <c r="QOF64" s="47"/>
      <c r="QOG64" s="47"/>
      <c r="QOH64" s="47"/>
      <c r="QOI64" s="47"/>
      <c r="QOJ64" s="47"/>
      <c r="QOK64" s="47"/>
      <c r="QOL64" s="47"/>
      <c r="QOM64" s="47"/>
      <c r="QON64" s="47"/>
      <c r="QOO64" s="47"/>
      <c r="QOP64" s="47"/>
      <c r="QOQ64" s="47"/>
      <c r="QOR64" s="47"/>
      <c r="QOS64" s="47"/>
      <c r="QOT64" s="47"/>
      <c r="QOU64" s="47"/>
      <c r="QOV64" s="47"/>
      <c r="QOW64" s="47"/>
      <c r="QOX64" s="47"/>
      <c r="QOY64" s="47"/>
      <c r="QOZ64" s="47"/>
      <c r="QPA64" s="47"/>
      <c r="QPB64" s="47"/>
      <c r="QPC64" s="47"/>
      <c r="QPD64" s="47"/>
      <c r="QPE64" s="47"/>
      <c r="QPF64" s="47"/>
      <c r="QPG64" s="47"/>
      <c r="QPH64" s="47"/>
      <c r="QPI64" s="47"/>
      <c r="QPJ64" s="47"/>
      <c r="QPK64" s="47"/>
      <c r="QPL64" s="47"/>
      <c r="QPM64" s="47"/>
      <c r="QPN64" s="47"/>
      <c r="QPO64" s="47"/>
      <c r="QPP64" s="47"/>
      <c r="QPQ64" s="47"/>
      <c r="QPR64" s="47"/>
      <c r="QPS64" s="47"/>
      <c r="QPT64" s="47"/>
      <c r="QPU64" s="47"/>
      <c r="QPV64" s="47"/>
      <c r="QPW64" s="47"/>
      <c r="QPX64" s="47"/>
      <c r="QPY64" s="47"/>
      <c r="QPZ64" s="47"/>
      <c r="QQA64" s="47"/>
      <c r="QQB64" s="47"/>
      <c r="QQC64" s="47"/>
      <c r="QQD64" s="47"/>
      <c r="QQE64" s="47"/>
      <c r="QQF64" s="47"/>
      <c r="QQG64" s="47"/>
      <c r="QQH64" s="47"/>
      <c r="QQI64" s="47"/>
      <c r="QQJ64" s="47"/>
      <c r="QQK64" s="47"/>
      <c r="QQL64" s="47"/>
      <c r="QQM64" s="47"/>
      <c r="QQN64" s="47"/>
      <c r="QQO64" s="47"/>
      <c r="QQP64" s="47"/>
      <c r="QQQ64" s="47"/>
      <c r="QQR64" s="47"/>
      <c r="QQS64" s="47"/>
      <c r="QQT64" s="47"/>
      <c r="QQU64" s="47"/>
      <c r="QQV64" s="47"/>
      <c r="QQW64" s="47"/>
      <c r="QQX64" s="47"/>
      <c r="QQY64" s="47"/>
      <c r="QQZ64" s="47"/>
      <c r="QRA64" s="47"/>
      <c r="QRB64" s="47"/>
      <c r="QRC64" s="47"/>
      <c r="QRD64" s="47"/>
      <c r="QRE64" s="47"/>
      <c r="QRF64" s="47"/>
      <c r="QRG64" s="47"/>
      <c r="QRH64" s="47"/>
      <c r="QRI64" s="47"/>
      <c r="QRJ64" s="47"/>
      <c r="QRK64" s="47"/>
      <c r="QRL64" s="47"/>
      <c r="QRM64" s="47"/>
      <c r="QRN64" s="47"/>
      <c r="QRO64" s="47"/>
      <c r="QRP64" s="47"/>
      <c r="QRQ64" s="47"/>
      <c r="QRR64" s="47"/>
      <c r="QRS64" s="47"/>
      <c r="QRT64" s="47"/>
      <c r="QRU64" s="47"/>
      <c r="QRV64" s="47"/>
      <c r="QRW64" s="47"/>
      <c r="QRX64" s="47"/>
      <c r="QRY64" s="47"/>
      <c r="QRZ64" s="47"/>
      <c r="QSA64" s="47"/>
      <c r="QSB64" s="47"/>
      <c r="QSC64" s="47"/>
      <c r="QSD64" s="47"/>
      <c r="QSE64" s="47"/>
      <c r="QSF64" s="47"/>
      <c r="QSG64" s="47"/>
      <c r="QSH64" s="47"/>
      <c r="QSI64" s="47"/>
      <c r="QSJ64" s="47"/>
      <c r="QSK64" s="47"/>
      <c r="QSL64" s="47"/>
      <c r="QSM64" s="47"/>
      <c r="QSN64" s="47"/>
      <c r="QSO64" s="47"/>
      <c r="QSP64" s="47"/>
      <c r="QSQ64" s="47"/>
      <c r="QSR64" s="47"/>
      <c r="QSS64" s="47"/>
      <c r="QST64" s="47"/>
      <c r="QSU64" s="47"/>
      <c r="QSV64" s="47"/>
      <c r="QSW64" s="47"/>
      <c r="QSX64" s="47"/>
      <c r="QSY64" s="47"/>
      <c r="QSZ64" s="47"/>
      <c r="QTA64" s="47"/>
      <c r="QTB64" s="47"/>
      <c r="QTC64" s="47"/>
      <c r="QTD64" s="47"/>
      <c r="QTE64" s="47"/>
      <c r="QTF64" s="47"/>
      <c r="QTG64" s="47"/>
      <c r="QTH64" s="47"/>
      <c r="QTI64" s="47"/>
      <c r="QTJ64" s="47"/>
      <c r="QTK64" s="47"/>
      <c r="QTL64" s="47"/>
      <c r="QTM64" s="47"/>
      <c r="QTN64" s="47"/>
      <c r="QTO64" s="47"/>
      <c r="QTP64" s="47"/>
      <c r="QTQ64" s="47"/>
      <c r="QTR64" s="47"/>
      <c r="QTS64" s="47"/>
      <c r="QTT64" s="47"/>
      <c r="QTU64" s="47"/>
      <c r="QTV64" s="47"/>
      <c r="QTW64" s="47"/>
      <c r="QTX64" s="47"/>
      <c r="QTY64" s="47"/>
      <c r="QTZ64" s="47"/>
      <c r="QUA64" s="47"/>
      <c r="QUB64" s="47"/>
      <c r="QUC64" s="47"/>
      <c r="QUD64" s="47"/>
      <c r="QUE64" s="47"/>
      <c r="QUF64" s="47"/>
      <c r="QUG64" s="47"/>
      <c r="QUH64" s="47"/>
      <c r="QUI64" s="47"/>
      <c r="QUJ64" s="47"/>
      <c r="QUK64" s="47"/>
      <c r="QUL64" s="47"/>
      <c r="QUM64" s="47"/>
      <c r="QUN64" s="47"/>
      <c r="QUO64" s="47"/>
      <c r="QUP64" s="47"/>
      <c r="QUQ64" s="47"/>
      <c r="QUR64" s="47"/>
      <c r="QUS64" s="47"/>
      <c r="QUT64" s="47"/>
      <c r="QUU64" s="47"/>
      <c r="QUV64" s="47"/>
      <c r="QUW64" s="47"/>
      <c r="QUX64" s="47"/>
      <c r="QUY64" s="47"/>
      <c r="QUZ64" s="47"/>
      <c r="QVA64" s="47"/>
      <c r="QVB64" s="47"/>
      <c r="QVC64" s="47"/>
      <c r="QVD64" s="47"/>
      <c r="QVE64" s="47"/>
      <c r="QVF64" s="47"/>
      <c r="QVG64" s="47"/>
      <c r="QVH64" s="47"/>
      <c r="QVI64" s="47"/>
      <c r="QVJ64" s="47"/>
      <c r="QVK64" s="47"/>
      <c r="QVL64" s="47"/>
      <c r="QVM64" s="47"/>
      <c r="QVN64" s="47"/>
      <c r="QVO64" s="47"/>
      <c r="QVP64" s="47"/>
      <c r="QVQ64" s="47"/>
      <c r="QVR64" s="47"/>
      <c r="QVS64" s="47"/>
      <c r="QVT64" s="47"/>
      <c r="QVU64" s="47"/>
      <c r="QVV64" s="47"/>
      <c r="QVW64" s="47"/>
      <c r="QVX64" s="47"/>
      <c r="QVY64" s="47"/>
      <c r="QVZ64" s="47"/>
      <c r="QWA64" s="47"/>
      <c r="QWB64" s="47"/>
      <c r="QWC64" s="47"/>
      <c r="QWD64" s="47"/>
      <c r="QWE64" s="47"/>
      <c r="QWF64" s="47"/>
      <c r="QWG64" s="47"/>
      <c r="QWH64" s="47"/>
      <c r="QWI64" s="47"/>
      <c r="QWJ64" s="47"/>
      <c r="QWK64" s="47"/>
      <c r="QWL64" s="47"/>
      <c r="QWM64" s="47"/>
      <c r="QWN64" s="47"/>
      <c r="QWO64" s="47"/>
      <c r="QWP64" s="47"/>
      <c r="QWQ64" s="47"/>
      <c r="QWR64" s="47"/>
      <c r="QWS64" s="47"/>
      <c r="QWT64" s="47"/>
      <c r="QWU64" s="47"/>
      <c r="QWV64" s="47"/>
      <c r="QWW64" s="47"/>
      <c r="QWX64" s="47"/>
      <c r="QWY64" s="47"/>
      <c r="QWZ64" s="47"/>
      <c r="QXA64" s="47"/>
      <c r="QXB64" s="47"/>
      <c r="QXC64" s="47"/>
      <c r="QXD64" s="47"/>
      <c r="QXE64" s="47"/>
      <c r="QXF64" s="47"/>
      <c r="QXG64" s="47"/>
      <c r="QXH64" s="47"/>
      <c r="QXI64" s="47"/>
      <c r="QXJ64" s="47"/>
      <c r="QXK64" s="47"/>
      <c r="QXL64" s="47"/>
      <c r="QXM64" s="47"/>
      <c r="QXN64" s="47"/>
      <c r="QXO64" s="47"/>
      <c r="QXP64" s="47"/>
      <c r="QXQ64" s="47"/>
      <c r="QXR64" s="47"/>
      <c r="QXS64" s="47"/>
      <c r="QXT64" s="47"/>
      <c r="QXU64" s="47"/>
      <c r="QXV64" s="47"/>
      <c r="QXW64" s="47"/>
      <c r="QXX64" s="47"/>
      <c r="QXY64" s="47"/>
      <c r="QXZ64" s="47"/>
      <c r="QYA64" s="47"/>
      <c r="QYB64" s="47"/>
      <c r="QYC64" s="47"/>
      <c r="QYD64" s="47"/>
      <c r="QYE64" s="47"/>
      <c r="QYF64" s="47"/>
      <c r="QYG64" s="47"/>
      <c r="QYH64" s="47"/>
      <c r="QYI64" s="47"/>
      <c r="QYJ64" s="47"/>
      <c r="QYK64" s="47"/>
      <c r="QYL64" s="47"/>
      <c r="QYM64" s="47"/>
      <c r="QYN64" s="47"/>
      <c r="QYO64" s="47"/>
      <c r="QYP64" s="47"/>
      <c r="QYQ64" s="47"/>
      <c r="QYR64" s="47"/>
      <c r="QYS64" s="47"/>
      <c r="QYT64" s="47"/>
      <c r="QYU64" s="47"/>
      <c r="QYV64" s="47"/>
      <c r="QYW64" s="47"/>
      <c r="QYX64" s="47"/>
      <c r="QYY64" s="47"/>
      <c r="QYZ64" s="47"/>
      <c r="QZA64" s="47"/>
      <c r="QZB64" s="47"/>
      <c r="QZC64" s="47"/>
      <c r="QZD64" s="47"/>
      <c r="QZE64" s="47"/>
      <c r="QZF64" s="47"/>
      <c r="QZG64" s="47"/>
      <c r="QZH64" s="47"/>
      <c r="QZI64" s="47"/>
      <c r="QZJ64" s="47"/>
      <c r="QZK64" s="47"/>
      <c r="QZL64" s="47"/>
      <c r="QZM64" s="47"/>
      <c r="QZN64" s="47"/>
      <c r="QZO64" s="47"/>
      <c r="QZP64" s="47"/>
      <c r="QZQ64" s="47"/>
      <c r="QZR64" s="47"/>
      <c r="QZS64" s="47"/>
      <c r="QZT64" s="47"/>
      <c r="QZU64" s="47"/>
      <c r="QZV64" s="47"/>
      <c r="QZW64" s="47"/>
      <c r="QZX64" s="47"/>
      <c r="QZY64" s="47"/>
      <c r="QZZ64" s="47"/>
      <c r="RAA64" s="47"/>
      <c r="RAB64" s="47"/>
      <c r="RAC64" s="47"/>
      <c r="RAD64" s="47"/>
      <c r="RAE64" s="47"/>
      <c r="RAF64" s="47"/>
      <c r="RAG64" s="47"/>
      <c r="RAH64" s="47"/>
      <c r="RAI64" s="47"/>
      <c r="RAJ64" s="47"/>
      <c r="RAK64" s="47"/>
      <c r="RAL64" s="47"/>
      <c r="RAM64" s="47"/>
      <c r="RAN64" s="47"/>
      <c r="RAO64" s="47"/>
      <c r="RAP64" s="47"/>
      <c r="RAQ64" s="47"/>
      <c r="RAR64" s="47"/>
      <c r="RAS64" s="47"/>
      <c r="RAT64" s="47"/>
      <c r="RAU64" s="47"/>
      <c r="RAV64" s="47"/>
      <c r="RAW64" s="47"/>
      <c r="RAX64" s="47"/>
      <c r="RAY64" s="47"/>
      <c r="RAZ64" s="47"/>
      <c r="RBA64" s="47"/>
      <c r="RBB64" s="47"/>
      <c r="RBC64" s="47"/>
      <c r="RBD64" s="47"/>
      <c r="RBE64" s="47"/>
      <c r="RBF64" s="47"/>
      <c r="RBG64" s="47"/>
      <c r="RBH64" s="47"/>
      <c r="RBI64" s="47"/>
      <c r="RBJ64" s="47"/>
      <c r="RBK64" s="47"/>
      <c r="RBL64" s="47"/>
      <c r="RBM64" s="47"/>
      <c r="RBN64" s="47"/>
      <c r="RBO64" s="47"/>
      <c r="RBP64" s="47"/>
      <c r="RBQ64" s="47"/>
      <c r="RBR64" s="47"/>
      <c r="RBS64" s="47"/>
      <c r="RBT64" s="47"/>
      <c r="RBU64" s="47"/>
      <c r="RBV64" s="47"/>
      <c r="RBW64" s="47"/>
      <c r="RBX64" s="47"/>
      <c r="RBY64" s="47"/>
      <c r="RBZ64" s="47"/>
      <c r="RCA64" s="47"/>
      <c r="RCB64" s="47"/>
      <c r="RCC64" s="47"/>
      <c r="RCD64" s="47"/>
      <c r="RCE64" s="47"/>
      <c r="RCF64" s="47"/>
      <c r="RCG64" s="47"/>
      <c r="RCH64" s="47"/>
      <c r="RCI64" s="47"/>
      <c r="RCJ64" s="47"/>
      <c r="RCK64" s="47"/>
      <c r="RCL64" s="47"/>
      <c r="RCM64" s="47"/>
      <c r="RCN64" s="47"/>
      <c r="RCO64" s="47"/>
      <c r="RCP64" s="47"/>
      <c r="RCQ64" s="47"/>
      <c r="RCR64" s="47"/>
      <c r="RCS64" s="47"/>
      <c r="RCT64" s="47"/>
      <c r="RCU64" s="47"/>
      <c r="RCV64" s="47"/>
      <c r="RCW64" s="47"/>
      <c r="RCX64" s="47"/>
      <c r="RCY64" s="47"/>
      <c r="RCZ64" s="47"/>
      <c r="RDA64" s="47"/>
      <c r="RDB64" s="47"/>
      <c r="RDC64" s="47"/>
      <c r="RDD64" s="47"/>
      <c r="RDE64" s="47"/>
      <c r="RDF64" s="47"/>
      <c r="RDG64" s="47"/>
      <c r="RDH64" s="47"/>
      <c r="RDI64" s="47"/>
      <c r="RDJ64" s="47"/>
      <c r="RDK64" s="47"/>
      <c r="RDL64" s="47"/>
      <c r="RDM64" s="47"/>
      <c r="RDN64" s="47"/>
      <c r="RDO64" s="47"/>
      <c r="RDP64" s="47"/>
      <c r="RDQ64" s="47"/>
      <c r="RDR64" s="47"/>
      <c r="RDS64" s="47"/>
      <c r="RDT64" s="47"/>
      <c r="RDU64" s="47"/>
      <c r="RDV64" s="47"/>
      <c r="RDW64" s="47"/>
      <c r="RDX64" s="47"/>
      <c r="RDY64" s="47"/>
      <c r="RDZ64" s="47"/>
      <c r="REA64" s="47"/>
      <c r="REB64" s="47"/>
      <c r="REC64" s="47"/>
      <c r="RED64" s="47"/>
      <c r="REE64" s="47"/>
      <c r="REF64" s="47"/>
      <c r="REG64" s="47"/>
      <c r="REH64" s="47"/>
      <c r="REI64" s="47"/>
      <c r="REJ64" s="47"/>
      <c r="REK64" s="47"/>
      <c r="REL64" s="47"/>
      <c r="REM64" s="47"/>
      <c r="REN64" s="47"/>
      <c r="REO64" s="47"/>
      <c r="REP64" s="47"/>
      <c r="REQ64" s="47"/>
      <c r="RER64" s="47"/>
      <c r="RES64" s="47"/>
      <c r="RET64" s="47"/>
      <c r="REU64" s="47"/>
      <c r="REV64" s="47"/>
      <c r="REW64" s="47"/>
      <c r="REX64" s="47"/>
      <c r="REY64" s="47"/>
      <c r="REZ64" s="47"/>
      <c r="RFA64" s="47"/>
      <c r="RFB64" s="47"/>
      <c r="RFC64" s="47"/>
      <c r="RFD64" s="47"/>
      <c r="RFE64" s="47"/>
      <c r="RFF64" s="47"/>
      <c r="RFG64" s="47"/>
      <c r="RFH64" s="47"/>
      <c r="RFI64" s="47"/>
      <c r="RFJ64" s="47"/>
      <c r="RFK64" s="47"/>
      <c r="RFL64" s="47"/>
      <c r="RFM64" s="47"/>
      <c r="RFN64" s="47"/>
      <c r="RFO64" s="47"/>
      <c r="RFP64" s="47"/>
      <c r="RFQ64" s="47"/>
      <c r="RFR64" s="47"/>
      <c r="RFS64" s="47"/>
      <c r="RFT64" s="47"/>
      <c r="RFU64" s="47"/>
      <c r="RFV64" s="47"/>
      <c r="RFW64" s="47"/>
      <c r="RFX64" s="47"/>
      <c r="RFY64" s="47"/>
      <c r="RFZ64" s="47"/>
      <c r="RGA64" s="47"/>
      <c r="RGB64" s="47"/>
      <c r="RGC64" s="47"/>
      <c r="RGD64" s="47"/>
      <c r="RGE64" s="47"/>
      <c r="RGF64" s="47"/>
      <c r="RGG64" s="47"/>
      <c r="RGH64" s="47"/>
      <c r="RGI64" s="47"/>
      <c r="RGJ64" s="47"/>
      <c r="RGK64" s="47"/>
      <c r="RGL64" s="47"/>
      <c r="RGM64" s="47"/>
      <c r="RGN64" s="47"/>
      <c r="RGO64" s="47"/>
      <c r="RGP64" s="47"/>
      <c r="RGQ64" s="47"/>
      <c r="RGR64" s="47"/>
      <c r="RGS64" s="47"/>
      <c r="RGT64" s="47"/>
      <c r="RGU64" s="47"/>
      <c r="RGV64" s="47"/>
      <c r="RGW64" s="47"/>
      <c r="RGX64" s="47"/>
      <c r="RGY64" s="47"/>
      <c r="RGZ64" s="47"/>
      <c r="RHA64" s="47"/>
      <c r="RHB64" s="47"/>
      <c r="RHC64" s="47"/>
      <c r="RHD64" s="47"/>
      <c r="RHE64" s="47"/>
      <c r="RHF64" s="47"/>
      <c r="RHG64" s="47"/>
      <c r="RHH64" s="47"/>
      <c r="RHI64" s="47"/>
      <c r="RHJ64" s="47"/>
      <c r="RHK64" s="47"/>
      <c r="RHL64" s="47"/>
      <c r="RHM64" s="47"/>
      <c r="RHN64" s="47"/>
      <c r="RHO64" s="47"/>
      <c r="RHP64" s="47"/>
      <c r="RHQ64" s="47"/>
      <c r="RHR64" s="47"/>
      <c r="RHS64" s="47"/>
      <c r="RHT64" s="47"/>
      <c r="RHU64" s="47"/>
      <c r="RHV64" s="47"/>
      <c r="RHW64" s="47"/>
      <c r="RHX64" s="47"/>
      <c r="RHY64" s="47"/>
      <c r="RHZ64" s="47"/>
      <c r="RIA64" s="47"/>
      <c r="RIB64" s="47"/>
      <c r="RIC64" s="47"/>
      <c r="RID64" s="47"/>
      <c r="RIE64" s="47"/>
      <c r="RIF64" s="47"/>
      <c r="RIG64" s="47"/>
      <c r="RIH64" s="47"/>
      <c r="RII64" s="47"/>
      <c r="RIJ64" s="47"/>
      <c r="RIK64" s="47"/>
      <c r="RIL64" s="47"/>
      <c r="RIM64" s="47"/>
      <c r="RIN64" s="47"/>
      <c r="RIO64" s="47"/>
      <c r="RIP64" s="47"/>
      <c r="RIQ64" s="47"/>
      <c r="RIR64" s="47"/>
      <c r="RIS64" s="47"/>
      <c r="RIT64" s="47"/>
      <c r="RIU64" s="47"/>
      <c r="RIV64" s="47"/>
      <c r="RIW64" s="47"/>
      <c r="RIX64" s="47"/>
      <c r="RIY64" s="47"/>
      <c r="RIZ64" s="47"/>
      <c r="RJA64" s="47"/>
      <c r="RJB64" s="47"/>
      <c r="RJC64" s="47"/>
      <c r="RJD64" s="47"/>
      <c r="RJE64" s="47"/>
      <c r="RJF64" s="47"/>
      <c r="RJG64" s="47"/>
      <c r="RJH64" s="47"/>
      <c r="RJI64" s="47"/>
      <c r="RJJ64" s="47"/>
      <c r="RJK64" s="47"/>
      <c r="RJL64" s="47"/>
      <c r="RJM64" s="47"/>
      <c r="RJN64" s="47"/>
      <c r="RJO64" s="47"/>
      <c r="RJP64" s="47"/>
      <c r="RJQ64" s="47"/>
      <c r="RJR64" s="47"/>
      <c r="RJS64" s="47"/>
      <c r="RJT64" s="47"/>
      <c r="RJU64" s="47"/>
      <c r="RJV64" s="47"/>
      <c r="RJW64" s="47"/>
      <c r="RJX64" s="47"/>
      <c r="RJY64" s="47"/>
      <c r="RJZ64" s="47"/>
      <c r="RKA64" s="47"/>
      <c r="RKB64" s="47"/>
      <c r="RKC64" s="47"/>
      <c r="RKD64" s="47"/>
      <c r="RKE64" s="47"/>
      <c r="RKF64" s="47"/>
      <c r="RKG64" s="47"/>
      <c r="RKH64" s="47"/>
      <c r="RKI64" s="47"/>
      <c r="RKJ64" s="47"/>
      <c r="RKK64" s="47"/>
      <c r="RKL64" s="47"/>
      <c r="RKM64" s="47"/>
      <c r="RKN64" s="47"/>
      <c r="RKO64" s="47"/>
      <c r="RKP64" s="47"/>
      <c r="RKQ64" s="47"/>
      <c r="RKR64" s="47"/>
      <c r="RKS64" s="47"/>
      <c r="RKT64" s="47"/>
      <c r="RKU64" s="47"/>
      <c r="RKV64" s="47"/>
      <c r="RKW64" s="47"/>
      <c r="RKX64" s="47"/>
      <c r="RKY64" s="47"/>
      <c r="RKZ64" s="47"/>
      <c r="RLA64" s="47"/>
      <c r="RLB64" s="47"/>
      <c r="RLC64" s="47"/>
      <c r="RLD64" s="47"/>
      <c r="RLE64" s="47"/>
      <c r="RLF64" s="47"/>
      <c r="RLG64" s="47"/>
      <c r="RLH64" s="47"/>
      <c r="RLI64" s="47"/>
      <c r="RLJ64" s="47"/>
      <c r="RLK64" s="47"/>
      <c r="RLL64" s="47"/>
      <c r="RLM64" s="47"/>
      <c r="RLN64" s="47"/>
      <c r="RLO64" s="47"/>
      <c r="RLP64" s="47"/>
      <c r="RLQ64" s="47"/>
      <c r="RLR64" s="47"/>
      <c r="RLS64" s="47"/>
      <c r="RLT64" s="47"/>
      <c r="RLU64" s="47"/>
      <c r="RLV64" s="47"/>
      <c r="RLW64" s="47"/>
      <c r="RLX64" s="47"/>
      <c r="RLY64" s="47"/>
      <c r="RLZ64" s="47"/>
      <c r="RMA64" s="47"/>
      <c r="RMB64" s="47"/>
      <c r="RMC64" s="47"/>
      <c r="RMD64" s="47"/>
      <c r="RME64" s="47"/>
      <c r="RMF64" s="47"/>
      <c r="RMG64" s="47"/>
      <c r="RMH64" s="47"/>
      <c r="RMI64" s="47"/>
      <c r="RMJ64" s="47"/>
      <c r="RMK64" s="47"/>
      <c r="RML64" s="47"/>
      <c r="RMM64" s="47"/>
      <c r="RMN64" s="47"/>
      <c r="RMO64" s="47"/>
      <c r="RMP64" s="47"/>
      <c r="RMQ64" s="47"/>
      <c r="RMR64" s="47"/>
      <c r="RMS64" s="47"/>
      <c r="RMT64" s="47"/>
      <c r="RMU64" s="47"/>
      <c r="RMV64" s="47"/>
      <c r="RMW64" s="47"/>
      <c r="RMX64" s="47"/>
      <c r="RMY64" s="47"/>
      <c r="RMZ64" s="47"/>
      <c r="RNA64" s="47"/>
      <c r="RNB64" s="47"/>
      <c r="RNC64" s="47"/>
      <c r="RND64" s="47"/>
      <c r="RNE64" s="47"/>
      <c r="RNF64" s="47"/>
      <c r="RNG64" s="47"/>
      <c r="RNH64" s="47"/>
      <c r="RNI64" s="47"/>
      <c r="RNJ64" s="47"/>
      <c r="RNK64" s="47"/>
      <c r="RNL64" s="47"/>
      <c r="RNM64" s="47"/>
      <c r="RNN64" s="47"/>
      <c r="RNO64" s="47"/>
      <c r="RNP64" s="47"/>
      <c r="RNQ64" s="47"/>
      <c r="RNR64" s="47"/>
      <c r="RNS64" s="47"/>
      <c r="RNT64" s="47"/>
      <c r="RNU64" s="47"/>
      <c r="RNV64" s="47"/>
      <c r="RNW64" s="47"/>
      <c r="RNX64" s="47"/>
      <c r="RNY64" s="47"/>
      <c r="RNZ64" s="47"/>
      <c r="ROA64" s="47"/>
      <c r="ROB64" s="47"/>
      <c r="ROC64" s="47"/>
      <c r="ROD64" s="47"/>
      <c r="ROE64" s="47"/>
      <c r="ROF64" s="47"/>
      <c r="ROG64" s="47"/>
      <c r="ROH64" s="47"/>
      <c r="ROI64" s="47"/>
      <c r="ROJ64" s="47"/>
      <c r="ROK64" s="47"/>
      <c r="ROL64" s="47"/>
      <c r="ROM64" s="47"/>
      <c r="RON64" s="47"/>
      <c r="ROO64" s="47"/>
      <c r="ROP64" s="47"/>
      <c r="ROQ64" s="47"/>
      <c r="ROR64" s="47"/>
      <c r="ROS64" s="47"/>
      <c r="ROT64" s="47"/>
      <c r="ROU64" s="47"/>
      <c r="ROV64" s="47"/>
      <c r="ROW64" s="47"/>
      <c r="ROX64" s="47"/>
      <c r="ROY64" s="47"/>
      <c r="ROZ64" s="47"/>
      <c r="RPA64" s="47"/>
      <c r="RPB64" s="47"/>
      <c r="RPC64" s="47"/>
      <c r="RPD64" s="47"/>
      <c r="RPE64" s="47"/>
      <c r="RPF64" s="47"/>
      <c r="RPG64" s="47"/>
      <c r="RPH64" s="47"/>
      <c r="RPI64" s="47"/>
      <c r="RPJ64" s="47"/>
      <c r="RPK64" s="47"/>
      <c r="RPL64" s="47"/>
      <c r="RPM64" s="47"/>
      <c r="RPN64" s="47"/>
      <c r="RPO64" s="47"/>
      <c r="RPP64" s="47"/>
      <c r="RPQ64" s="47"/>
      <c r="RPR64" s="47"/>
      <c r="RPS64" s="47"/>
      <c r="RPT64" s="47"/>
      <c r="RPU64" s="47"/>
      <c r="RPV64" s="47"/>
      <c r="RPW64" s="47"/>
      <c r="RPX64" s="47"/>
      <c r="RPY64" s="47"/>
      <c r="RPZ64" s="47"/>
      <c r="RQA64" s="47"/>
      <c r="RQB64" s="47"/>
      <c r="RQC64" s="47"/>
      <c r="RQD64" s="47"/>
      <c r="RQE64" s="47"/>
      <c r="RQF64" s="47"/>
      <c r="RQG64" s="47"/>
      <c r="RQH64" s="47"/>
      <c r="RQI64" s="47"/>
      <c r="RQJ64" s="47"/>
      <c r="RQK64" s="47"/>
      <c r="RQL64" s="47"/>
      <c r="RQM64" s="47"/>
      <c r="RQN64" s="47"/>
      <c r="RQO64" s="47"/>
      <c r="RQP64" s="47"/>
      <c r="RQQ64" s="47"/>
      <c r="RQR64" s="47"/>
      <c r="RQS64" s="47"/>
      <c r="RQT64" s="47"/>
      <c r="RQU64" s="47"/>
      <c r="RQV64" s="47"/>
      <c r="RQW64" s="47"/>
      <c r="RQX64" s="47"/>
      <c r="RQY64" s="47"/>
      <c r="RQZ64" s="47"/>
      <c r="RRA64" s="47"/>
      <c r="RRB64" s="47"/>
      <c r="RRC64" s="47"/>
      <c r="RRD64" s="47"/>
      <c r="RRE64" s="47"/>
      <c r="RRF64" s="47"/>
      <c r="RRG64" s="47"/>
      <c r="RRH64" s="47"/>
      <c r="RRI64" s="47"/>
      <c r="RRJ64" s="47"/>
      <c r="RRK64" s="47"/>
      <c r="RRL64" s="47"/>
      <c r="RRM64" s="47"/>
      <c r="RRN64" s="47"/>
      <c r="RRO64" s="47"/>
      <c r="RRP64" s="47"/>
      <c r="RRQ64" s="47"/>
      <c r="RRR64" s="47"/>
      <c r="RRS64" s="47"/>
      <c r="RRT64" s="47"/>
      <c r="RRU64" s="47"/>
      <c r="RRV64" s="47"/>
      <c r="RRW64" s="47"/>
      <c r="RRX64" s="47"/>
      <c r="RRY64" s="47"/>
      <c r="RRZ64" s="47"/>
      <c r="RSA64" s="47"/>
      <c r="RSB64" s="47"/>
      <c r="RSC64" s="47"/>
      <c r="RSD64" s="47"/>
      <c r="RSE64" s="47"/>
      <c r="RSF64" s="47"/>
      <c r="RSG64" s="47"/>
      <c r="RSH64" s="47"/>
      <c r="RSI64" s="47"/>
      <c r="RSJ64" s="47"/>
      <c r="RSK64" s="47"/>
      <c r="RSL64" s="47"/>
      <c r="RSM64" s="47"/>
      <c r="RSN64" s="47"/>
      <c r="RSO64" s="47"/>
      <c r="RSP64" s="47"/>
      <c r="RSQ64" s="47"/>
      <c r="RSR64" s="47"/>
      <c r="RSS64" s="47"/>
      <c r="RST64" s="47"/>
      <c r="RSU64" s="47"/>
      <c r="RSV64" s="47"/>
      <c r="RSW64" s="47"/>
      <c r="RSX64" s="47"/>
      <c r="RSY64" s="47"/>
      <c r="RSZ64" s="47"/>
      <c r="RTA64" s="47"/>
      <c r="RTB64" s="47"/>
      <c r="RTC64" s="47"/>
      <c r="RTD64" s="47"/>
      <c r="RTE64" s="47"/>
      <c r="RTF64" s="47"/>
      <c r="RTG64" s="47"/>
      <c r="RTH64" s="47"/>
      <c r="RTI64" s="47"/>
      <c r="RTJ64" s="47"/>
      <c r="RTK64" s="47"/>
      <c r="RTL64" s="47"/>
      <c r="RTM64" s="47"/>
      <c r="RTN64" s="47"/>
      <c r="RTO64" s="47"/>
      <c r="RTP64" s="47"/>
      <c r="RTQ64" s="47"/>
      <c r="RTR64" s="47"/>
      <c r="RTS64" s="47"/>
      <c r="RTT64" s="47"/>
      <c r="RTU64" s="47"/>
      <c r="RTV64" s="47"/>
      <c r="RTW64" s="47"/>
      <c r="RTX64" s="47"/>
      <c r="RTY64" s="47"/>
      <c r="RTZ64" s="47"/>
      <c r="RUA64" s="47"/>
      <c r="RUB64" s="47"/>
      <c r="RUC64" s="47"/>
      <c r="RUD64" s="47"/>
      <c r="RUE64" s="47"/>
      <c r="RUF64" s="47"/>
      <c r="RUG64" s="47"/>
      <c r="RUH64" s="47"/>
      <c r="RUI64" s="47"/>
      <c r="RUJ64" s="47"/>
      <c r="RUK64" s="47"/>
      <c r="RUL64" s="47"/>
      <c r="RUM64" s="47"/>
      <c r="RUN64" s="47"/>
      <c r="RUO64" s="47"/>
      <c r="RUP64" s="47"/>
      <c r="RUQ64" s="47"/>
      <c r="RUR64" s="47"/>
      <c r="RUS64" s="47"/>
      <c r="RUT64" s="47"/>
      <c r="RUU64" s="47"/>
      <c r="RUV64" s="47"/>
      <c r="RUW64" s="47"/>
      <c r="RUX64" s="47"/>
      <c r="RUY64" s="47"/>
      <c r="RUZ64" s="47"/>
      <c r="RVA64" s="47"/>
      <c r="RVB64" s="47"/>
      <c r="RVC64" s="47"/>
      <c r="RVD64" s="47"/>
      <c r="RVE64" s="47"/>
      <c r="RVF64" s="47"/>
      <c r="RVG64" s="47"/>
      <c r="RVH64" s="47"/>
      <c r="RVI64" s="47"/>
      <c r="RVJ64" s="47"/>
      <c r="RVK64" s="47"/>
      <c r="RVL64" s="47"/>
      <c r="RVM64" s="47"/>
      <c r="RVN64" s="47"/>
      <c r="RVO64" s="47"/>
      <c r="RVP64" s="47"/>
      <c r="RVQ64" s="47"/>
      <c r="RVR64" s="47"/>
      <c r="RVS64" s="47"/>
      <c r="RVT64" s="47"/>
      <c r="RVU64" s="47"/>
      <c r="RVV64" s="47"/>
      <c r="RVW64" s="47"/>
      <c r="RVX64" s="47"/>
      <c r="RVY64" s="47"/>
      <c r="RVZ64" s="47"/>
      <c r="RWA64" s="47"/>
      <c r="RWB64" s="47"/>
      <c r="RWC64" s="47"/>
      <c r="RWD64" s="47"/>
      <c r="RWE64" s="47"/>
      <c r="RWF64" s="47"/>
      <c r="RWG64" s="47"/>
      <c r="RWH64" s="47"/>
      <c r="RWI64" s="47"/>
      <c r="RWJ64" s="47"/>
      <c r="RWK64" s="47"/>
      <c r="RWL64" s="47"/>
      <c r="RWM64" s="47"/>
      <c r="RWN64" s="47"/>
      <c r="RWO64" s="47"/>
      <c r="RWP64" s="47"/>
      <c r="RWQ64" s="47"/>
      <c r="RWR64" s="47"/>
      <c r="RWS64" s="47"/>
      <c r="RWT64" s="47"/>
      <c r="RWU64" s="47"/>
      <c r="RWV64" s="47"/>
      <c r="RWW64" s="47"/>
      <c r="RWX64" s="47"/>
      <c r="RWY64" s="47"/>
      <c r="RWZ64" s="47"/>
      <c r="RXA64" s="47"/>
      <c r="RXB64" s="47"/>
      <c r="RXC64" s="47"/>
      <c r="RXD64" s="47"/>
      <c r="RXE64" s="47"/>
      <c r="RXF64" s="47"/>
      <c r="RXG64" s="47"/>
      <c r="RXH64" s="47"/>
      <c r="RXI64" s="47"/>
      <c r="RXJ64" s="47"/>
      <c r="RXK64" s="47"/>
      <c r="RXL64" s="47"/>
      <c r="RXM64" s="47"/>
      <c r="RXN64" s="47"/>
      <c r="RXO64" s="47"/>
      <c r="RXP64" s="47"/>
      <c r="RXQ64" s="47"/>
      <c r="RXR64" s="47"/>
      <c r="RXS64" s="47"/>
      <c r="RXT64" s="47"/>
      <c r="RXU64" s="47"/>
      <c r="RXV64" s="47"/>
      <c r="RXW64" s="47"/>
      <c r="RXX64" s="47"/>
      <c r="RXY64" s="47"/>
      <c r="RXZ64" s="47"/>
      <c r="RYA64" s="47"/>
      <c r="RYB64" s="47"/>
      <c r="RYC64" s="47"/>
      <c r="RYD64" s="47"/>
      <c r="RYE64" s="47"/>
      <c r="RYF64" s="47"/>
      <c r="RYG64" s="47"/>
      <c r="RYH64" s="47"/>
      <c r="RYI64" s="47"/>
      <c r="RYJ64" s="47"/>
      <c r="RYK64" s="47"/>
      <c r="RYL64" s="47"/>
      <c r="RYM64" s="47"/>
      <c r="RYN64" s="47"/>
      <c r="RYO64" s="47"/>
      <c r="RYP64" s="47"/>
      <c r="RYQ64" s="47"/>
      <c r="RYR64" s="47"/>
      <c r="RYS64" s="47"/>
      <c r="RYT64" s="47"/>
      <c r="RYU64" s="47"/>
      <c r="RYV64" s="47"/>
      <c r="RYW64" s="47"/>
      <c r="RYX64" s="47"/>
      <c r="RYY64" s="47"/>
      <c r="RYZ64" s="47"/>
      <c r="RZA64" s="47"/>
      <c r="RZB64" s="47"/>
      <c r="RZC64" s="47"/>
      <c r="RZD64" s="47"/>
      <c r="RZE64" s="47"/>
      <c r="RZF64" s="47"/>
      <c r="RZG64" s="47"/>
      <c r="RZH64" s="47"/>
      <c r="RZI64" s="47"/>
      <c r="RZJ64" s="47"/>
      <c r="RZK64" s="47"/>
      <c r="RZL64" s="47"/>
      <c r="RZM64" s="47"/>
      <c r="RZN64" s="47"/>
      <c r="RZO64" s="47"/>
      <c r="RZP64" s="47"/>
      <c r="RZQ64" s="47"/>
      <c r="RZR64" s="47"/>
      <c r="RZS64" s="47"/>
      <c r="RZT64" s="47"/>
      <c r="RZU64" s="47"/>
      <c r="RZV64" s="47"/>
      <c r="RZW64" s="47"/>
      <c r="RZX64" s="47"/>
      <c r="RZY64" s="47"/>
      <c r="RZZ64" s="47"/>
      <c r="SAA64" s="47"/>
      <c r="SAB64" s="47"/>
      <c r="SAC64" s="47"/>
      <c r="SAD64" s="47"/>
      <c r="SAE64" s="47"/>
      <c r="SAF64" s="47"/>
      <c r="SAG64" s="47"/>
      <c r="SAH64" s="47"/>
      <c r="SAI64" s="47"/>
      <c r="SAJ64" s="47"/>
      <c r="SAK64" s="47"/>
      <c r="SAL64" s="47"/>
      <c r="SAM64" s="47"/>
      <c r="SAN64" s="47"/>
      <c r="SAO64" s="47"/>
      <c r="SAP64" s="47"/>
      <c r="SAQ64" s="47"/>
      <c r="SAR64" s="47"/>
      <c r="SAS64" s="47"/>
      <c r="SAT64" s="47"/>
      <c r="SAU64" s="47"/>
      <c r="SAV64" s="47"/>
      <c r="SAW64" s="47"/>
      <c r="SAX64" s="47"/>
      <c r="SAY64" s="47"/>
      <c r="SAZ64" s="47"/>
      <c r="SBA64" s="47"/>
      <c r="SBB64" s="47"/>
      <c r="SBC64" s="47"/>
      <c r="SBD64" s="47"/>
      <c r="SBE64" s="47"/>
      <c r="SBF64" s="47"/>
      <c r="SBG64" s="47"/>
      <c r="SBH64" s="47"/>
      <c r="SBI64" s="47"/>
      <c r="SBJ64" s="47"/>
      <c r="SBK64" s="47"/>
      <c r="SBL64" s="47"/>
      <c r="SBM64" s="47"/>
      <c r="SBN64" s="47"/>
      <c r="SBO64" s="47"/>
      <c r="SBP64" s="47"/>
      <c r="SBQ64" s="47"/>
      <c r="SBR64" s="47"/>
      <c r="SBS64" s="47"/>
      <c r="SBT64" s="47"/>
      <c r="SBU64" s="47"/>
      <c r="SBV64" s="47"/>
      <c r="SBW64" s="47"/>
      <c r="SBX64" s="47"/>
      <c r="SBY64" s="47"/>
      <c r="SBZ64" s="47"/>
      <c r="SCA64" s="47"/>
      <c r="SCB64" s="47"/>
      <c r="SCC64" s="47"/>
      <c r="SCD64" s="47"/>
      <c r="SCE64" s="47"/>
      <c r="SCF64" s="47"/>
      <c r="SCG64" s="47"/>
      <c r="SCH64" s="47"/>
      <c r="SCI64" s="47"/>
      <c r="SCJ64" s="47"/>
      <c r="SCK64" s="47"/>
      <c r="SCL64" s="47"/>
      <c r="SCM64" s="47"/>
      <c r="SCN64" s="47"/>
      <c r="SCO64" s="47"/>
      <c r="SCP64" s="47"/>
      <c r="SCQ64" s="47"/>
      <c r="SCR64" s="47"/>
      <c r="SCS64" s="47"/>
      <c r="SCT64" s="47"/>
      <c r="SCU64" s="47"/>
      <c r="SCV64" s="47"/>
      <c r="SCW64" s="47"/>
      <c r="SCX64" s="47"/>
      <c r="SCY64" s="47"/>
      <c r="SCZ64" s="47"/>
      <c r="SDA64" s="47"/>
      <c r="SDB64" s="47"/>
      <c r="SDC64" s="47"/>
      <c r="SDD64" s="47"/>
      <c r="SDE64" s="47"/>
      <c r="SDF64" s="47"/>
      <c r="SDG64" s="47"/>
      <c r="SDH64" s="47"/>
      <c r="SDI64" s="47"/>
      <c r="SDJ64" s="47"/>
      <c r="SDK64" s="47"/>
      <c r="SDL64" s="47"/>
      <c r="SDM64" s="47"/>
      <c r="SDN64" s="47"/>
      <c r="SDO64" s="47"/>
      <c r="SDP64" s="47"/>
      <c r="SDQ64" s="47"/>
      <c r="SDR64" s="47"/>
      <c r="SDS64" s="47"/>
      <c r="SDT64" s="47"/>
      <c r="SDU64" s="47"/>
      <c r="SDV64" s="47"/>
      <c r="SDW64" s="47"/>
      <c r="SDX64" s="47"/>
      <c r="SDY64" s="47"/>
      <c r="SDZ64" s="47"/>
      <c r="SEA64" s="47"/>
      <c r="SEB64" s="47"/>
      <c r="SEC64" s="47"/>
      <c r="SED64" s="47"/>
      <c r="SEE64" s="47"/>
      <c r="SEF64" s="47"/>
      <c r="SEG64" s="47"/>
      <c r="SEH64" s="47"/>
      <c r="SEI64" s="47"/>
      <c r="SEJ64" s="47"/>
      <c r="SEK64" s="47"/>
      <c r="SEL64" s="47"/>
      <c r="SEM64" s="47"/>
      <c r="SEN64" s="47"/>
      <c r="SEO64" s="47"/>
      <c r="SEP64" s="47"/>
      <c r="SEQ64" s="47"/>
      <c r="SER64" s="47"/>
      <c r="SES64" s="47"/>
      <c r="SET64" s="47"/>
      <c r="SEU64" s="47"/>
      <c r="SEV64" s="47"/>
      <c r="SEW64" s="47"/>
      <c r="SEX64" s="47"/>
      <c r="SEY64" s="47"/>
      <c r="SEZ64" s="47"/>
      <c r="SFA64" s="47"/>
      <c r="SFB64" s="47"/>
      <c r="SFC64" s="47"/>
      <c r="SFD64" s="47"/>
      <c r="SFE64" s="47"/>
      <c r="SFF64" s="47"/>
      <c r="SFG64" s="47"/>
      <c r="SFH64" s="47"/>
      <c r="SFI64" s="47"/>
      <c r="SFJ64" s="47"/>
      <c r="SFK64" s="47"/>
      <c r="SFL64" s="47"/>
      <c r="SFM64" s="47"/>
      <c r="SFN64" s="47"/>
      <c r="SFO64" s="47"/>
      <c r="SFP64" s="47"/>
      <c r="SFQ64" s="47"/>
      <c r="SFR64" s="47"/>
      <c r="SFS64" s="47"/>
      <c r="SFT64" s="47"/>
      <c r="SFU64" s="47"/>
      <c r="SFV64" s="47"/>
      <c r="SFW64" s="47"/>
      <c r="SFX64" s="47"/>
      <c r="SFY64" s="47"/>
      <c r="SFZ64" s="47"/>
      <c r="SGA64" s="47"/>
      <c r="SGB64" s="47"/>
      <c r="SGC64" s="47"/>
      <c r="SGD64" s="47"/>
      <c r="SGE64" s="47"/>
      <c r="SGF64" s="47"/>
      <c r="SGG64" s="47"/>
      <c r="SGH64" s="47"/>
      <c r="SGI64" s="47"/>
      <c r="SGJ64" s="47"/>
      <c r="SGK64" s="47"/>
      <c r="SGL64" s="47"/>
      <c r="SGM64" s="47"/>
      <c r="SGN64" s="47"/>
      <c r="SGO64" s="47"/>
      <c r="SGP64" s="47"/>
      <c r="SGQ64" s="47"/>
      <c r="SGR64" s="47"/>
      <c r="SGS64" s="47"/>
      <c r="SGT64" s="47"/>
      <c r="SGU64" s="47"/>
      <c r="SGV64" s="47"/>
      <c r="SGW64" s="47"/>
      <c r="SGX64" s="47"/>
      <c r="SGY64" s="47"/>
      <c r="SGZ64" s="47"/>
      <c r="SHA64" s="47"/>
      <c r="SHB64" s="47"/>
      <c r="SHC64" s="47"/>
      <c r="SHD64" s="47"/>
      <c r="SHE64" s="47"/>
      <c r="SHF64" s="47"/>
      <c r="SHG64" s="47"/>
      <c r="SHH64" s="47"/>
      <c r="SHI64" s="47"/>
      <c r="SHJ64" s="47"/>
      <c r="SHK64" s="47"/>
      <c r="SHL64" s="47"/>
      <c r="SHM64" s="47"/>
      <c r="SHN64" s="47"/>
      <c r="SHO64" s="47"/>
      <c r="SHP64" s="47"/>
      <c r="SHQ64" s="47"/>
      <c r="SHR64" s="47"/>
      <c r="SHS64" s="47"/>
      <c r="SHT64" s="47"/>
      <c r="SHU64" s="47"/>
      <c r="SHV64" s="47"/>
      <c r="SHW64" s="47"/>
      <c r="SHX64" s="47"/>
      <c r="SHY64" s="47"/>
      <c r="SHZ64" s="47"/>
      <c r="SIA64" s="47"/>
      <c r="SIB64" s="47"/>
      <c r="SIC64" s="47"/>
      <c r="SID64" s="47"/>
      <c r="SIE64" s="47"/>
      <c r="SIF64" s="47"/>
      <c r="SIG64" s="47"/>
      <c r="SIH64" s="47"/>
      <c r="SII64" s="47"/>
      <c r="SIJ64" s="47"/>
      <c r="SIK64" s="47"/>
      <c r="SIL64" s="47"/>
      <c r="SIM64" s="47"/>
      <c r="SIN64" s="47"/>
      <c r="SIO64" s="47"/>
      <c r="SIP64" s="47"/>
      <c r="SIQ64" s="47"/>
      <c r="SIR64" s="47"/>
      <c r="SIS64" s="47"/>
      <c r="SIT64" s="47"/>
      <c r="SIU64" s="47"/>
      <c r="SIV64" s="47"/>
      <c r="SIW64" s="47"/>
      <c r="SIX64" s="47"/>
      <c r="SIY64" s="47"/>
      <c r="SIZ64" s="47"/>
      <c r="SJA64" s="47"/>
      <c r="SJB64" s="47"/>
      <c r="SJC64" s="47"/>
      <c r="SJD64" s="47"/>
      <c r="SJE64" s="47"/>
      <c r="SJF64" s="47"/>
      <c r="SJG64" s="47"/>
      <c r="SJH64" s="47"/>
      <c r="SJI64" s="47"/>
      <c r="SJJ64" s="47"/>
      <c r="SJK64" s="47"/>
      <c r="SJL64" s="47"/>
      <c r="SJM64" s="47"/>
      <c r="SJN64" s="47"/>
      <c r="SJO64" s="47"/>
      <c r="SJP64" s="47"/>
      <c r="SJQ64" s="47"/>
      <c r="SJR64" s="47"/>
      <c r="SJS64" s="47"/>
      <c r="SJT64" s="47"/>
      <c r="SJU64" s="47"/>
      <c r="SJV64" s="47"/>
      <c r="SJW64" s="47"/>
      <c r="SJX64" s="47"/>
      <c r="SJY64" s="47"/>
      <c r="SJZ64" s="47"/>
      <c r="SKA64" s="47"/>
      <c r="SKB64" s="47"/>
      <c r="SKC64" s="47"/>
      <c r="SKD64" s="47"/>
      <c r="SKE64" s="47"/>
      <c r="SKF64" s="47"/>
      <c r="SKG64" s="47"/>
      <c r="SKH64" s="47"/>
      <c r="SKI64" s="47"/>
      <c r="SKJ64" s="47"/>
      <c r="SKK64" s="47"/>
      <c r="SKL64" s="47"/>
      <c r="SKM64" s="47"/>
      <c r="SKN64" s="47"/>
      <c r="SKO64" s="47"/>
      <c r="SKP64" s="47"/>
      <c r="SKQ64" s="47"/>
      <c r="SKR64" s="47"/>
      <c r="SKS64" s="47"/>
      <c r="SKT64" s="47"/>
      <c r="SKU64" s="47"/>
      <c r="SKV64" s="47"/>
      <c r="SKW64" s="47"/>
      <c r="SKX64" s="47"/>
      <c r="SKY64" s="47"/>
      <c r="SKZ64" s="47"/>
      <c r="SLA64" s="47"/>
      <c r="SLB64" s="47"/>
      <c r="SLC64" s="47"/>
      <c r="SLD64" s="47"/>
      <c r="SLE64" s="47"/>
      <c r="SLF64" s="47"/>
      <c r="SLG64" s="47"/>
      <c r="SLH64" s="47"/>
      <c r="SLI64" s="47"/>
      <c r="SLJ64" s="47"/>
      <c r="SLK64" s="47"/>
      <c r="SLL64" s="47"/>
      <c r="SLM64" s="47"/>
      <c r="SLN64" s="47"/>
      <c r="SLO64" s="47"/>
      <c r="SLP64" s="47"/>
      <c r="SLQ64" s="47"/>
      <c r="SLR64" s="47"/>
      <c r="SLS64" s="47"/>
      <c r="SLT64" s="47"/>
      <c r="SLU64" s="47"/>
      <c r="SLV64" s="47"/>
      <c r="SLW64" s="47"/>
      <c r="SLX64" s="47"/>
      <c r="SLY64" s="47"/>
      <c r="SLZ64" s="47"/>
      <c r="SMA64" s="47"/>
      <c r="SMB64" s="47"/>
      <c r="SMC64" s="47"/>
      <c r="SMD64" s="47"/>
      <c r="SME64" s="47"/>
      <c r="SMF64" s="47"/>
      <c r="SMG64" s="47"/>
      <c r="SMH64" s="47"/>
      <c r="SMI64" s="47"/>
      <c r="SMJ64" s="47"/>
      <c r="SMK64" s="47"/>
      <c r="SML64" s="47"/>
      <c r="SMM64" s="47"/>
      <c r="SMN64" s="47"/>
      <c r="SMO64" s="47"/>
      <c r="SMP64" s="47"/>
      <c r="SMQ64" s="47"/>
      <c r="SMR64" s="47"/>
      <c r="SMS64" s="47"/>
      <c r="SMT64" s="47"/>
      <c r="SMU64" s="47"/>
      <c r="SMV64" s="47"/>
      <c r="SMW64" s="47"/>
      <c r="SMX64" s="47"/>
      <c r="SMY64" s="47"/>
      <c r="SMZ64" s="47"/>
      <c r="SNA64" s="47"/>
      <c r="SNB64" s="47"/>
      <c r="SNC64" s="47"/>
      <c r="SND64" s="47"/>
      <c r="SNE64" s="47"/>
      <c r="SNF64" s="47"/>
      <c r="SNG64" s="47"/>
      <c r="SNH64" s="47"/>
      <c r="SNI64" s="47"/>
      <c r="SNJ64" s="47"/>
      <c r="SNK64" s="47"/>
      <c r="SNL64" s="47"/>
      <c r="SNM64" s="47"/>
      <c r="SNN64" s="47"/>
      <c r="SNO64" s="47"/>
      <c r="SNP64" s="47"/>
      <c r="SNQ64" s="47"/>
      <c r="SNR64" s="47"/>
      <c r="SNS64" s="47"/>
      <c r="SNT64" s="47"/>
      <c r="SNU64" s="47"/>
      <c r="SNV64" s="47"/>
      <c r="SNW64" s="47"/>
      <c r="SNX64" s="47"/>
      <c r="SNY64" s="47"/>
      <c r="SNZ64" s="47"/>
      <c r="SOA64" s="47"/>
      <c r="SOB64" s="47"/>
      <c r="SOC64" s="47"/>
      <c r="SOD64" s="47"/>
      <c r="SOE64" s="47"/>
      <c r="SOF64" s="47"/>
      <c r="SOG64" s="47"/>
      <c r="SOH64" s="47"/>
      <c r="SOI64" s="47"/>
      <c r="SOJ64" s="47"/>
      <c r="SOK64" s="47"/>
      <c r="SOL64" s="47"/>
      <c r="SOM64" s="47"/>
      <c r="SON64" s="47"/>
      <c r="SOO64" s="47"/>
      <c r="SOP64" s="47"/>
      <c r="SOQ64" s="47"/>
      <c r="SOR64" s="47"/>
      <c r="SOS64" s="47"/>
      <c r="SOT64" s="47"/>
      <c r="SOU64" s="47"/>
      <c r="SOV64" s="47"/>
      <c r="SOW64" s="47"/>
      <c r="SOX64" s="47"/>
      <c r="SOY64" s="47"/>
      <c r="SOZ64" s="47"/>
      <c r="SPA64" s="47"/>
      <c r="SPB64" s="47"/>
      <c r="SPC64" s="47"/>
      <c r="SPD64" s="47"/>
      <c r="SPE64" s="47"/>
      <c r="SPF64" s="47"/>
      <c r="SPG64" s="47"/>
      <c r="SPH64" s="47"/>
      <c r="SPI64" s="47"/>
      <c r="SPJ64" s="47"/>
      <c r="SPK64" s="47"/>
      <c r="SPL64" s="47"/>
      <c r="SPM64" s="47"/>
      <c r="SPN64" s="47"/>
      <c r="SPO64" s="47"/>
      <c r="SPP64" s="47"/>
      <c r="SPQ64" s="47"/>
      <c r="SPR64" s="47"/>
      <c r="SPS64" s="47"/>
      <c r="SPT64" s="47"/>
      <c r="SPU64" s="47"/>
      <c r="SPV64" s="47"/>
      <c r="SPW64" s="47"/>
      <c r="SPX64" s="47"/>
      <c r="SPY64" s="47"/>
      <c r="SPZ64" s="47"/>
      <c r="SQA64" s="47"/>
      <c r="SQB64" s="47"/>
      <c r="SQC64" s="47"/>
      <c r="SQD64" s="47"/>
      <c r="SQE64" s="47"/>
      <c r="SQF64" s="47"/>
      <c r="SQG64" s="47"/>
      <c r="SQH64" s="47"/>
      <c r="SQI64" s="47"/>
      <c r="SQJ64" s="47"/>
      <c r="SQK64" s="47"/>
      <c r="SQL64" s="47"/>
      <c r="SQM64" s="47"/>
      <c r="SQN64" s="47"/>
      <c r="SQO64" s="47"/>
      <c r="SQP64" s="47"/>
      <c r="SQQ64" s="47"/>
      <c r="SQR64" s="47"/>
      <c r="SQS64" s="47"/>
      <c r="SQT64" s="47"/>
      <c r="SQU64" s="47"/>
      <c r="SQV64" s="47"/>
      <c r="SQW64" s="47"/>
      <c r="SQX64" s="47"/>
      <c r="SQY64" s="47"/>
      <c r="SQZ64" s="47"/>
      <c r="SRA64" s="47"/>
      <c r="SRB64" s="47"/>
      <c r="SRC64" s="47"/>
      <c r="SRD64" s="47"/>
      <c r="SRE64" s="47"/>
      <c r="SRF64" s="47"/>
      <c r="SRG64" s="47"/>
      <c r="SRH64" s="47"/>
      <c r="SRI64" s="47"/>
      <c r="SRJ64" s="47"/>
      <c r="SRK64" s="47"/>
      <c r="SRL64" s="47"/>
      <c r="SRM64" s="47"/>
      <c r="SRN64" s="47"/>
      <c r="SRO64" s="47"/>
      <c r="SRP64" s="47"/>
      <c r="SRQ64" s="47"/>
      <c r="SRR64" s="47"/>
      <c r="SRS64" s="47"/>
      <c r="SRT64" s="47"/>
      <c r="SRU64" s="47"/>
      <c r="SRV64" s="47"/>
      <c r="SRW64" s="47"/>
      <c r="SRX64" s="47"/>
      <c r="SRY64" s="47"/>
      <c r="SRZ64" s="47"/>
      <c r="SSA64" s="47"/>
      <c r="SSB64" s="47"/>
      <c r="SSC64" s="47"/>
      <c r="SSD64" s="47"/>
      <c r="SSE64" s="47"/>
      <c r="SSF64" s="47"/>
      <c r="SSG64" s="47"/>
      <c r="SSH64" s="47"/>
      <c r="SSI64" s="47"/>
      <c r="SSJ64" s="47"/>
      <c r="SSK64" s="47"/>
      <c r="SSL64" s="47"/>
      <c r="SSM64" s="47"/>
      <c r="SSN64" s="47"/>
      <c r="SSO64" s="47"/>
      <c r="SSP64" s="47"/>
      <c r="SSQ64" s="47"/>
      <c r="SSR64" s="47"/>
      <c r="SSS64" s="47"/>
      <c r="SST64" s="47"/>
      <c r="SSU64" s="47"/>
      <c r="SSV64" s="47"/>
      <c r="SSW64" s="47"/>
      <c r="SSX64" s="47"/>
      <c r="SSY64" s="47"/>
      <c r="SSZ64" s="47"/>
      <c r="STA64" s="47"/>
      <c r="STB64" s="47"/>
      <c r="STC64" s="47"/>
      <c r="STD64" s="47"/>
      <c r="STE64" s="47"/>
      <c r="STF64" s="47"/>
      <c r="STG64" s="47"/>
      <c r="STH64" s="47"/>
      <c r="STI64" s="47"/>
      <c r="STJ64" s="47"/>
      <c r="STK64" s="47"/>
      <c r="STL64" s="47"/>
      <c r="STM64" s="47"/>
      <c r="STN64" s="47"/>
      <c r="STO64" s="47"/>
      <c r="STP64" s="47"/>
      <c r="STQ64" s="47"/>
      <c r="STR64" s="47"/>
      <c r="STS64" s="47"/>
      <c r="STT64" s="47"/>
      <c r="STU64" s="47"/>
      <c r="STV64" s="47"/>
      <c r="STW64" s="47"/>
      <c r="STX64" s="47"/>
      <c r="STY64" s="47"/>
      <c r="STZ64" s="47"/>
      <c r="SUA64" s="47"/>
      <c r="SUB64" s="47"/>
      <c r="SUC64" s="47"/>
      <c r="SUD64" s="47"/>
      <c r="SUE64" s="47"/>
      <c r="SUF64" s="47"/>
      <c r="SUG64" s="47"/>
      <c r="SUH64" s="47"/>
      <c r="SUI64" s="47"/>
      <c r="SUJ64" s="47"/>
      <c r="SUK64" s="47"/>
      <c r="SUL64" s="47"/>
      <c r="SUM64" s="47"/>
      <c r="SUN64" s="47"/>
      <c r="SUO64" s="47"/>
      <c r="SUP64" s="47"/>
      <c r="SUQ64" s="47"/>
      <c r="SUR64" s="47"/>
      <c r="SUS64" s="47"/>
      <c r="SUT64" s="47"/>
      <c r="SUU64" s="47"/>
      <c r="SUV64" s="47"/>
      <c r="SUW64" s="47"/>
      <c r="SUX64" s="47"/>
      <c r="SUY64" s="47"/>
      <c r="SUZ64" s="47"/>
      <c r="SVA64" s="47"/>
      <c r="SVB64" s="47"/>
      <c r="SVC64" s="47"/>
      <c r="SVD64" s="47"/>
      <c r="SVE64" s="47"/>
      <c r="SVF64" s="47"/>
      <c r="SVG64" s="47"/>
      <c r="SVH64" s="47"/>
      <c r="SVI64" s="47"/>
      <c r="SVJ64" s="47"/>
      <c r="SVK64" s="47"/>
      <c r="SVL64" s="47"/>
      <c r="SVM64" s="47"/>
      <c r="SVN64" s="47"/>
      <c r="SVO64" s="47"/>
      <c r="SVP64" s="47"/>
      <c r="SVQ64" s="47"/>
      <c r="SVR64" s="47"/>
      <c r="SVS64" s="47"/>
      <c r="SVT64" s="47"/>
      <c r="SVU64" s="47"/>
      <c r="SVV64" s="47"/>
      <c r="SVW64" s="47"/>
      <c r="SVX64" s="47"/>
      <c r="SVY64" s="47"/>
      <c r="SVZ64" s="47"/>
      <c r="SWA64" s="47"/>
      <c r="SWB64" s="47"/>
      <c r="SWC64" s="47"/>
      <c r="SWD64" s="47"/>
      <c r="SWE64" s="47"/>
      <c r="SWF64" s="47"/>
      <c r="SWG64" s="47"/>
      <c r="SWH64" s="47"/>
      <c r="SWI64" s="47"/>
      <c r="SWJ64" s="47"/>
      <c r="SWK64" s="47"/>
      <c r="SWL64" s="47"/>
      <c r="SWM64" s="47"/>
      <c r="SWN64" s="47"/>
      <c r="SWO64" s="47"/>
      <c r="SWP64" s="47"/>
      <c r="SWQ64" s="47"/>
      <c r="SWR64" s="47"/>
      <c r="SWS64" s="47"/>
      <c r="SWT64" s="47"/>
      <c r="SWU64" s="47"/>
      <c r="SWV64" s="47"/>
      <c r="SWW64" s="47"/>
      <c r="SWX64" s="47"/>
      <c r="SWY64" s="47"/>
      <c r="SWZ64" s="47"/>
      <c r="SXA64" s="47"/>
      <c r="SXB64" s="47"/>
      <c r="SXC64" s="47"/>
      <c r="SXD64" s="47"/>
      <c r="SXE64" s="47"/>
      <c r="SXF64" s="47"/>
      <c r="SXG64" s="47"/>
      <c r="SXH64" s="47"/>
      <c r="SXI64" s="47"/>
      <c r="SXJ64" s="47"/>
      <c r="SXK64" s="47"/>
      <c r="SXL64" s="47"/>
      <c r="SXM64" s="47"/>
      <c r="SXN64" s="47"/>
      <c r="SXO64" s="47"/>
      <c r="SXP64" s="47"/>
      <c r="SXQ64" s="47"/>
      <c r="SXR64" s="47"/>
      <c r="SXS64" s="47"/>
      <c r="SXT64" s="47"/>
      <c r="SXU64" s="47"/>
      <c r="SXV64" s="47"/>
      <c r="SXW64" s="47"/>
      <c r="SXX64" s="47"/>
      <c r="SXY64" s="47"/>
      <c r="SXZ64" s="47"/>
      <c r="SYA64" s="47"/>
      <c r="SYB64" s="47"/>
      <c r="SYC64" s="47"/>
      <c r="SYD64" s="47"/>
      <c r="SYE64" s="47"/>
      <c r="SYF64" s="47"/>
      <c r="SYG64" s="47"/>
      <c r="SYH64" s="47"/>
      <c r="SYI64" s="47"/>
      <c r="SYJ64" s="47"/>
      <c r="SYK64" s="47"/>
      <c r="SYL64" s="47"/>
      <c r="SYM64" s="47"/>
      <c r="SYN64" s="47"/>
      <c r="SYO64" s="47"/>
      <c r="SYP64" s="47"/>
      <c r="SYQ64" s="47"/>
      <c r="SYR64" s="47"/>
      <c r="SYS64" s="47"/>
      <c r="SYT64" s="47"/>
      <c r="SYU64" s="47"/>
      <c r="SYV64" s="47"/>
      <c r="SYW64" s="47"/>
      <c r="SYX64" s="47"/>
      <c r="SYY64" s="47"/>
      <c r="SYZ64" s="47"/>
      <c r="SZA64" s="47"/>
      <c r="SZB64" s="47"/>
      <c r="SZC64" s="47"/>
      <c r="SZD64" s="47"/>
      <c r="SZE64" s="47"/>
      <c r="SZF64" s="47"/>
      <c r="SZG64" s="47"/>
      <c r="SZH64" s="47"/>
      <c r="SZI64" s="47"/>
      <c r="SZJ64" s="47"/>
      <c r="SZK64" s="47"/>
      <c r="SZL64" s="47"/>
      <c r="SZM64" s="47"/>
      <c r="SZN64" s="47"/>
      <c r="SZO64" s="47"/>
      <c r="SZP64" s="47"/>
      <c r="SZQ64" s="47"/>
      <c r="SZR64" s="47"/>
      <c r="SZS64" s="47"/>
      <c r="SZT64" s="47"/>
      <c r="SZU64" s="47"/>
      <c r="SZV64" s="47"/>
      <c r="SZW64" s="47"/>
      <c r="SZX64" s="47"/>
      <c r="SZY64" s="47"/>
      <c r="SZZ64" s="47"/>
      <c r="TAA64" s="47"/>
      <c r="TAB64" s="47"/>
      <c r="TAC64" s="47"/>
      <c r="TAD64" s="47"/>
      <c r="TAE64" s="47"/>
      <c r="TAF64" s="47"/>
      <c r="TAG64" s="47"/>
      <c r="TAH64" s="47"/>
      <c r="TAI64" s="47"/>
      <c r="TAJ64" s="47"/>
      <c r="TAK64" s="47"/>
      <c r="TAL64" s="47"/>
      <c r="TAM64" s="47"/>
      <c r="TAN64" s="47"/>
      <c r="TAO64" s="47"/>
      <c r="TAP64" s="47"/>
      <c r="TAQ64" s="47"/>
      <c r="TAR64" s="47"/>
      <c r="TAS64" s="47"/>
      <c r="TAT64" s="47"/>
      <c r="TAU64" s="47"/>
      <c r="TAV64" s="47"/>
      <c r="TAW64" s="47"/>
      <c r="TAX64" s="47"/>
      <c r="TAY64" s="47"/>
      <c r="TAZ64" s="47"/>
      <c r="TBA64" s="47"/>
      <c r="TBB64" s="47"/>
      <c r="TBC64" s="47"/>
      <c r="TBD64" s="47"/>
      <c r="TBE64" s="47"/>
      <c r="TBF64" s="47"/>
      <c r="TBG64" s="47"/>
      <c r="TBH64" s="47"/>
      <c r="TBI64" s="47"/>
      <c r="TBJ64" s="47"/>
      <c r="TBK64" s="47"/>
      <c r="TBL64" s="47"/>
      <c r="TBM64" s="47"/>
      <c r="TBN64" s="47"/>
      <c r="TBO64" s="47"/>
      <c r="TBP64" s="47"/>
      <c r="TBQ64" s="47"/>
      <c r="TBR64" s="47"/>
      <c r="TBS64" s="47"/>
      <c r="TBT64" s="47"/>
      <c r="TBU64" s="47"/>
      <c r="TBV64" s="47"/>
      <c r="TBW64" s="47"/>
      <c r="TBX64" s="47"/>
      <c r="TBY64" s="47"/>
      <c r="TBZ64" s="47"/>
      <c r="TCA64" s="47"/>
      <c r="TCB64" s="47"/>
      <c r="TCC64" s="47"/>
      <c r="TCD64" s="47"/>
      <c r="TCE64" s="47"/>
      <c r="TCF64" s="47"/>
      <c r="TCG64" s="47"/>
      <c r="TCH64" s="47"/>
      <c r="TCI64" s="47"/>
      <c r="TCJ64" s="47"/>
      <c r="TCK64" s="47"/>
      <c r="TCL64" s="47"/>
      <c r="TCM64" s="47"/>
      <c r="TCN64" s="47"/>
      <c r="TCO64" s="47"/>
      <c r="TCP64" s="47"/>
      <c r="TCQ64" s="47"/>
      <c r="TCR64" s="47"/>
      <c r="TCS64" s="47"/>
      <c r="TCT64" s="47"/>
      <c r="TCU64" s="47"/>
      <c r="TCV64" s="47"/>
      <c r="TCW64" s="47"/>
      <c r="TCX64" s="47"/>
      <c r="TCY64" s="47"/>
      <c r="TCZ64" s="47"/>
      <c r="TDA64" s="47"/>
      <c r="TDB64" s="47"/>
      <c r="TDC64" s="47"/>
      <c r="TDD64" s="47"/>
      <c r="TDE64" s="47"/>
      <c r="TDF64" s="47"/>
      <c r="TDG64" s="47"/>
      <c r="TDH64" s="47"/>
      <c r="TDI64" s="47"/>
      <c r="TDJ64" s="47"/>
      <c r="TDK64" s="47"/>
      <c r="TDL64" s="47"/>
      <c r="TDM64" s="47"/>
      <c r="TDN64" s="47"/>
      <c r="TDO64" s="47"/>
      <c r="TDP64" s="47"/>
      <c r="TDQ64" s="47"/>
      <c r="TDR64" s="47"/>
      <c r="TDS64" s="47"/>
      <c r="TDT64" s="47"/>
      <c r="TDU64" s="47"/>
      <c r="TDV64" s="47"/>
      <c r="TDW64" s="47"/>
      <c r="TDX64" s="47"/>
      <c r="TDY64" s="47"/>
      <c r="TDZ64" s="47"/>
      <c r="TEA64" s="47"/>
      <c r="TEB64" s="47"/>
      <c r="TEC64" s="47"/>
      <c r="TED64" s="47"/>
      <c r="TEE64" s="47"/>
      <c r="TEF64" s="47"/>
      <c r="TEG64" s="47"/>
      <c r="TEH64" s="47"/>
      <c r="TEI64" s="47"/>
      <c r="TEJ64" s="47"/>
      <c r="TEK64" s="47"/>
      <c r="TEL64" s="47"/>
      <c r="TEM64" s="47"/>
      <c r="TEN64" s="47"/>
      <c r="TEO64" s="47"/>
      <c r="TEP64" s="47"/>
      <c r="TEQ64" s="47"/>
      <c r="TER64" s="47"/>
      <c r="TES64" s="47"/>
      <c r="TET64" s="47"/>
      <c r="TEU64" s="47"/>
      <c r="TEV64" s="47"/>
      <c r="TEW64" s="47"/>
      <c r="TEX64" s="47"/>
      <c r="TEY64" s="47"/>
      <c r="TEZ64" s="47"/>
      <c r="TFA64" s="47"/>
      <c r="TFB64" s="47"/>
      <c r="TFC64" s="47"/>
      <c r="TFD64" s="47"/>
      <c r="TFE64" s="47"/>
      <c r="TFF64" s="47"/>
      <c r="TFG64" s="47"/>
      <c r="TFH64" s="47"/>
      <c r="TFI64" s="47"/>
      <c r="TFJ64" s="47"/>
      <c r="TFK64" s="47"/>
      <c r="TFL64" s="47"/>
      <c r="TFM64" s="47"/>
      <c r="TFN64" s="47"/>
      <c r="TFO64" s="47"/>
      <c r="TFP64" s="47"/>
      <c r="TFQ64" s="47"/>
      <c r="TFR64" s="47"/>
      <c r="TFS64" s="47"/>
      <c r="TFT64" s="47"/>
      <c r="TFU64" s="47"/>
      <c r="TFV64" s="47"/>
      <c r="TFW64" s="47"/>
      <c r="TFX64" s="47"/>
      <c r="TFY64" s="47"/>
      <c r="TFZ64" s="47"/>
      <c r="TGA64" s="47"/>
      <c r="TGB64" s="47"/>
      <c r="TGC64" s="47"/>
      <c r="TGD64" s="47"/>
      <c r="TGE64" s="47"/>
      <c r="TGF64" s="47"/>
      <c r="TGG64" s="47"/>
      <c r="TGH64" s="47"/>
      <c r="TGI64" s="47"/>
      <c r="TGJ64" s="47"/>
      <c r="TGK64" s="47"/>
      <c r="TGL64" s="47"/>
      <c r="TGM64" s="47"/>
      <c r="TGN64" s="47"/>
      <c r="TGO64" s="47"/>
      <c r="TGP64" s="47"/>
      <c r="TGQ64" s="47"/>
      <c r="TGR64" s="47"/>
      <c r="TGS64" s="47"/>
      <c r="TGT64" s="47"/>
      <c r="TGU64" s="47"/>
      <c r="TGV64" s="47"/>
      <c r="TGW64" s="47"/>
      <c r="TGX64" s="47"/>
      <c r="TGY64" s="47"/>
      <c r="TGZ64" s="47"/>
      <c r="THA64" s="47"/>
      <c r="THB64" s="47"/>
      <c r="THC64" s="47"/>
      <c r="THD64" s="47"/>
      <c r="THE64" s="47"/>
      <c r="THF64" s="47"/>
      <c r="THG64" s="47"/>
      <c r="THH64" s="47"/>
      <c r="THI64" s="47"/>
      <c r="THJ64" s="47"/>
      <c r="THK64" s="47"/>
      <c r="THL64" s="47"/>
      <c r="THM64" s="47"/>
      <c r="THN64" s="47"/>
      <c r="THO64" s="47"/>
      <c r="THP64" s="47"/>
      <c r="THQ64" s="47"/>
      <c r="THR64" s="47"/>
      <c r="THS64" s="47"/>
      <c r="THT64" s="47"/>
      <c r="THU64" s="47"/>
      <c r="THV64" s="47"/>
      <c r="THW64" s="47"/>
      <c r="THX64" s="47"/>
      <c r="THY64" s="47"/>
      <c r="THZ64" s="47"/>
      <c r="TIA64" s="47"/>
      <c r="TIB64" s="47"/>
      <c r="TIC64" s="47"/>
      <c r="TID64" s="47"/>
      <c r="TIE64" s="47"/>
      <c r="TIF64" s="47"/>
      <c r="TIG64" s="47"/>
      <c r="TIH64" s="47"/>
      <c r="TII64" s="47"/>
      <c r="TIJ64" s="47"/>
      <c r="TIK64" s="47"/>
      <c r="TIL64" s="47"/>
      <c r="TIM64" s="47"/>
      <c r="TIN64" s="47"/>
      <c r="TIO64" s="47"/>
      <c r="TIP64" s="47"/>
      <c r="TIQ64" s="47"/>
      <c r="TIR64" s="47"/>
      <c r="TIS64" s="47"/>
      <c r="TIT64" s="47"/>
      <c r="TIU64" s="47"/>
      <c r="TIV64" s="47"/>
      <c r="TIW64" s="47"/>
      <c r="TIX64" s="47"/>
      <c r="TIY64" s="47"/>
      <c r="TIZ64" s="47"/>
      <c r="TJA64" s="47"/>
      <c r="TJB64" s="47"/>
      <c r="TJC64" s="47"/>
      <c r="TJD64" s="47"/>
      <c r="TJE64" s="47"/>
      <c r="TJF64" s="47"/>
      <c r="TJG64" s="47"/>
      <c r="TJH64" s="47"/>
      <c r="TJI64" s="47"/>
      <c r="TJJ64" s="47"/>
      <c r="TJK64" s="47"/>
      <c r="TJL64" s="47"/>
      <c r="TJM64" s="47"/>
      <c r="TJN64" s="47"/>
      <c r="TJO64" s="47"/>
      <c r="TJP64" s="47"/>
      <c r="TJQ64" s="47"/>
      <c r="TJR64" s="47"/>
      <c r="TJS64" s="47"/>
      <c r="TJT64" s="47"/>
      <c r="TJU64" s="47"/>
      <c r="TJV64" s="47"/>
      <c r="TJW64" s="47"/>
      <c r="TJX64" s="47"/>
      <c r="TJY64" s="47"/>
      <c r="TJZ64" s="47"/>
      <c r="TKA64" s="47"/>
      <c r="TKB64" s="47"/>
      <c r="TKC64" s="47"/>
      <c r="TKD64" s="47"/>
      <c r="TKE64" s="47"/>
      <c r="TKF64" s="47"/>
      <c r="TKG64" s="47"/>
      <c r="TKH64" s="47"/>
      <c r="TKI64" s="47"/>
      <c r="TKJ64" s="47"/>
      <c r="TKK64" s="47"/>
      <c r="TKL64" s="47"/>
      <c r="TKM64" s="47"/>
      <c r="TKN64" s="47"/>
      <c r="TKO64" s="47"/>
      <c r="TKP64" s="47"/>
      <c r="TKQ64" s="47"/>
      <c r="TKR64" s="47"/>
      <c r="TKS64" s="47"/>
      <c r="TKT64" s="47"/>
      <c r="TKU64" s="47"/>
      <c r="TKV64" s="47"/>
      <c r="TKW64" s="47"/>
      <c r="TKX64" s="47"/>
      <c r="TKY64" s="47"/>
      <c r="TKZ64" s="47"/>
      <c r="TLA64" s="47"/>
      <c r="TLB64" s="47"/>
      <c r="TLC64" s="47"/>
      <c r="TLD64" s="47"/>
      <c r="TLE64" s="47"/>
      <c r="TLF64" s="47"/>
      <c r="TLG64" s="47"/>
      <c r="TLH64" s="47"/>
      <c r="TLI64" s="47"/>
      <c r="TLJ64" s="47"/>
      <c r="TLK64" s="47"/>
      <c r="TLL64" s="47"/>
      <c r="TLM64" s="47"/>
      <c r="TLN64" s="47"/>
      <c r="TLO64" s="47"/>
      <c r="TLP64" s="47"/>
      <c r="TLQ64" s="47"/>
      <c r="TLR64" s="47"/>
      <c r="TLS64" s="47"/>
      <c r="TLT64" s="47"/>
      <c r="TLU64" s="47"/>
      <c r="TLV64" s="47"/>
      <c r="TLW64" s="47"/>
      <c r="TLX64" s="47"/>
      <c r="TLY64" s="47"/>
      <c r="TLZ64" s="47"/>
      <c r="TMA64" s="47"/>
      <c r="TMB64" s="47"/>
      <c r="TMC64" s="47"/>
      <c r="TMD64" s="47"/>
      <c r="TME64" s="47"/>
      <c r="TMF64" s="47"/>
      <c r="TMG64" s="47"/>
      <c r="TMH64" s="47"/>
      <c r="TMI64" s="47"/>
      <c r="TMJ64" s="47"/>
      <c r="TMK64" s="47"/>
      <c r="TML64" s="47"/>
      <c r="TMM64" s="47"/>
      <c r="TMN64" s="47"/>
      <c r="TMO64" s="47"/>
      <c r="TMP64" s="47"/>
      <c r="TMQ64" s="47"/>
      <c r="TMR64" s="47"/>
      <c r="TMS64" s="47"/>
      <c r="TMT64" s="47"/>
      <c r="TMU64" s="47"/>
      <c r="TMV64" s="47"/>
      <c r="TMW64" s="47"/>
      <c r="TMX64" s="47"/>
      <c r="TMY64" s="47"/>
      <c r="TMZ64" s="47"/>
      <c r="TNA64" s="47"/>
      <c r="TNB64" s="47"/>
      <c r="TNC64" s="47"/>
      <c r="TND64" s="47"/>
      <c r="TNE64" s="47"/>
      <c r="TNF64" s="47"/>
      <c r="TNG64" s="47"/>
      <c r="TNH64" s="47"/>
      <c r="TNI64" s="47"/>
      <c r="TNJ64" s="47"/>
      <c r="TNK64" s="47"/>
      <c r="TNL64" s="47"/>
      <c r="TNM64" s="47"/>
      <c r="TNN64" s="47"/>
      <c r="TNO64" s="47"/>
      <c r="TNP64" s="47"/>
      <c r="TNQ64" s="47"/>
      <c r="TNR64" s="47"/>
      <c r="TNS64" s="47"/>
      <c r="TNT64" s="47"/>
      <c r="TNU64" s="47"/>
      <c r="TNV64" s="47"/>
      <c r="TNW64" s="47"/>
      <c r="TNX64" s="47"/>
      <c r="TNY64" s="47"/>
      <c r="TNZ64" s="47"/>
      <c r="TOA64" s="47"/>
      <c r="TOB64" s="47"/>
      <c r="TOC64" s="47"/>
      <c r="TOD64" s="47"/>
      <c r="TOE64" s="47"/>
      <c r="TOF64" s="47"/>
      <c r="TOG64" s="47"/>
      <c r="TOH64" s="47"/>
      <c r="TOI64" s="47"/>
      <c r="TOJ64" s="47"/>
      <c r="TOK64" s="47"/>
      <c r="TOL64" s="47"/>
      <c r="TOM64" s="47"/>
      <c r="TON64" s="47"/>
      <c r="TOO64" s="47"/>
      <c r="TOP64" s="47"/>
      <c r="TOQ64" s="47"/>
      <c r="TOR64" s="47"/>
      <c r="TOS64" s="47"/>
      <c r="TOT64" s="47"/>
      <c r="TOU64" s="47"/>
      <c r="TOV64" s="47"/>
      <c r="TOW64" s="47"/>
      <c r="TOX64" s="47"/>
      <c r="TOY64" s="47"/>
      <c r="TOZ64" s="47"/>
      <c r="TPA64" s="47"/>
      <c r="TPB64" s="47"/>
      <c r="TPC64" s="47"/>
      <c r="TPD64" s="47"/>
      <c r="TPE64" s="47"/>
      <c r="TPF64" s="47"/>
      <c r="TPG64" s="47"/>
      <c r="TPH64" s="47"/>
      <c r="TPI64" s="47"/>
      <c r="TPJ64" s="47"/>
      <c r="TPK64" s="47"/>
      <c r="TPL64" s="47"/>
      <c r="TPM64" s="47"/>
      <c r="TPN64" s="47"/>
      <c r="TPO64" s="47"/>
      <c r="TPP64" s="47"/>
      <c r="TPQ64" s="47"/>
      <c r="TPR64" s="47"/>
      <c r="TPS64" s="47"/>
      <c r="TPT64" s="47"/>
      <c r="TPU64" s="47"/>
      <c r="TPV64" s="47"/>
      <c r="TPW64" s="47"/>
      <c r="TPX64" s="47"/>
      <c r="TPY64" s="47"/>
      <c r="TPZ64" s="47"/>
      <c r="TQA64" s="47"/>
      <c r="TQB64" s="47"/>
      <c r="TQC64" s="47"/>
      <c r="TQD64" s="47"/>
      <c r="TQE64" s="47"/>
      <c r="TQF64" s="47"/>
      <c r="TQG64" s="47"/>
      <c r="TQH64" s="47"/>
      <c r="TQI64" s="47"/>
      <c r="TQJ64" s="47"/>
      <c r="TQK64" s="47"/>
      <c r="TQL64" s="47"/>
      <c r="TQM64" s="47"/>
      <c r="TQN64" s="47"/>
      <c r="TQO64" s="47"/>
      <c r="TQP64" s="47"/>
      <c r="TQQ64" s="47"/>
      <c r="TQR64" s="47"/>
      <c r="TQS64" s="47"/>
      <c r="TQT64" s="47"/>
      <c r="TQU64" s="47"/>
      <c r="TQV64" s="47"/>
      <c r="TQW64" s="47"/>
      <c r="TQX64" s="47"/>
      <c r="TQY64" s="47"/>
      <c r="TQZ64" s="47"/>
      <c r="TRA64" s="47"/>
      <c r="TRB64" s="47"/>
      <c r="TRC64" s="47"/>
      <c r="TRD64" s="47"/>
      <c r="TRE64" s="47"/>
      <c r="TRF64" s="47"/>
      <c r="TRG64" s="47"/>
      <c r="TRH64" s="47"/>
      <c r="TRI64" s="47"/>
      <c r="TRJ64" s="47"/>
      <c r="TRK64" s="47"/>
      <c r="TRL64" s="47"/>
      <c r="TRM64" s="47"/>
      <c r="TRN64" s="47"/>
      <c r="TRO64" s="47"/>
      <c r="TRP64" s="47"/>
      <c r="TRQ64" s="47"/>
      <c r="TRR64" s="47"/>
      <c r="TRS64" s="47"/>
      <c r="TRT64" s="47"/>
      <c r="TRU64" s="47"/>
      <c r="TRV64" s="47"/>
      <c r="TRW64" s="47"/>
      <c r="TRX64" s="47"/>
      <c r="TRY64" s="47"/>
      <c r="TRZ64" s="47"/>
      <c r="TSA64" s="47"/>
      <c r="TSB64" s="47"/>
      <c r="TSC64" s="47"/>
      <c r="TSD64" s="47"/>
      <c r="TSE64" s="47"/>
      <c r="TSF64" s="47"/>
      <c r="TSG64" s="47"/>
      <c r="TSH64" s="47"/>
      <c r="TSI64" s="47"/>
      <c r="TSJ64" s="47"/>
      <c r="TSK64" s="47"/>
      <c r="TSL64" s="47"/>
      <c r="TSM64" s="47"/>
      <c r="TSN64" s="47"/>
      <c r="TSO64" s="47"/>
      <c r="TSP64" s="47"/>
      <c r="TSQ64" s="47"/>
      <c r="TSR64" s="47"/>
      <c r="TSS64" s="47"/>
      <c r="TST64" s="47"/>
      <c r="TSU64" s="47"/>
      <c r="TSV64" s="47"/>
      <c r="TSW64" s="47"/>
      <c r="TSX64" s="47"/>
      <c r="TSY64" s="47"/>
      <c r="TSZ64" s="47"/>
      <c r="TTA64" s="47"/>
      <c r="TTB64" s="47"/>
      <c r="TTC64" s="47"/>
      <c r="TTD64" s="47"/>
      <c r="TTE64" s="47"/>
      <c r="TTF64" s="47"/>
      <c r="TTG64" s="47"/>
      <c r="TTH64" s="47"/>
      <c r="TTI64" s="47"/>
      <c r="TTJ64" s="47"/>
      <c r="TTK64" s="47"/>
      <c r="TTL64" s="47"/>
      <c r="TTM64" s="47"/>
      <c r="TTN64" s="47"/>
      <c r="TTO64" s="47"/>
      <c r="TTP64" s="47"/>
      <c r="TTQ64" s="47"/>
      <c r="TTR64" s="47"/>
      <c r="TTS64" s="47"/>
      <c r="TTT64" s="47"/>
      <c r="TTU64" s="47"/>
      <c r="TTV64" s="47"/>
      <c r="TTW64" s="47"/>
      <c r="TTX64" s="47"/>
      <c r="TTY64" s="47"/>
      <c r="TTZ64" s="47"/>
      <c r="TUA64" s="47"/>
      <c r="TUB64" s="47"/>
      <c r="TUC64" s="47"/>
      <c r="TUD64" s="47"/>
      <c r="TUE64" s="47"/>
      <c r="TUF64" s="47"/>
      <c r="TUG64" s="47"/>
      <c r="TUH64" s="47"/>
      <c r="TUI64" s="47"/>
      <c r="TUJ64" s="47"/>
      <c r="TUK64" s="47"/>
      <c r="TUL64" s="47"/>
      <c r="TUM64" s="47"/>
      <c r="TUN64" s="47"/>
      <c r="TUO64" s="47"/>
      <c r="TUP64" s="47"/>
      <c r="TUQ64" s="47"/>
      <c r="TUR64" s="47"/>
      <c r="TUS64" s="47"/>
      <c r="TUT64" s="47"/>
      <c r="TUU64" s="47"/>
      <c r="TUV64" s="47"/>
      <c r="TUW64" s="47"/>
      <c r="TUX64" s="47"/>
      <c r="TUY64" s="47"/>
      <c r="TUZ64" s="47"/>
      <c r="TVA64" s="47"/>
      <c r="TVB64" s="47"/>
      <c r="TVC64" s="47"/>
      <c r="TVD64" s="47"/>
      <c r="TVE64" s="47"/>
      <c r="TVF64" s="47"/>
      <c r="TVG64" s="47"/>
      <c r="TVH64" s="47"/>
      <c r="TVI64" s="47"/>
      <c r="TVJ64" s="47"/>
      <c r="TVK64" s="47"/>
      <c r="TVL64" s="47"/>
      <c r="TVM64" s="47"/>
      <c r="TVN64" s="47"/>
      <c r="TVO64" s="47"/>
      <c r="TVP64" s="47"/>
      <c r="TVQ64" s="47"/>
      <c r="TVR64" s="47"/>
      <c r="TVS64" s="47"/>
      <c r="TVT64" s="47"/>
      <c r="TVU64" s="47"/>
      <c r="TVV64" s="47"/>
      <c r="TVW64" s="47"/>
      <c r="TVX64" s="47"/>
      <c r="TVY64" s="47"/>
      <c r="TVZ64" s="47"/>
      <c r="TWA64" s="47"/>
      <c r="TWB64" s="47"/>
      <c r="TWC64" s="47"/>
      <c r="TWD64" s="47"/>
      <c r="TWE64" s="47"/>
      <c r="TWF64" s="47"/>
      <c r="TWG64" s="47"/>
      <c r="TWH64" s="47"/>
      <c r="TWI64" s="47"/>
      <c r="TWJ64" s="47"/>
      <c r="TWK64" s="47"/>
      <c r="TWL64" s="47"/>
      <c r="TWM64" s="47"/>
      <c r="TWN64" s="47"/>
      <c r="TWO64" s="47"/>
      <c r="TWP64" s="47"/>
      <c r="TWQ64" s="47"/>
      <c r="TWR64" s="47"/>
      <c r="TWS64" s="47"/>
      <c r="TWT64" s="47"/>
      <c r="TWU64" s="47"/>
      <c r="TWV64" s="47"/>
      <c r="TWW64" s="47"/>
      <c r="TWX64" s="47"/>
      <c r="TWY64" s="47"/>
      <c r="TWZ64" s="47"/>
      <c r="TXA64" s="47"/>
      <c r="TXB64" s="47"/>
      <c r="TXC64" s="47"/>
      <c r="TXD64" s="47"/>
      <c r="TXE64" s="47"/>
      <c r="TXF64" s="47"/>
      <c r="TXG64" s="47"/>
      <c r="TXH64" s="47"/>
      <c r="TXI64" s="47"/>
      <c r="TXJ64" s="47"/>
      <c r="TXK64" s="47"/>
      <c r="TXL64" s="47"/>
      <c r="TXM64" s="47"/>
      <c r="TXN64" s="47"/>
      <c r="TXO64" s="47"/>
      <c r="TXP64" s="47"/>
      <c r="TXQ64" s="47"/>
      <c r="TXR64" s="47"/>
      <c r="TXS64" s="47"/>
      <c r="TXT64" s="47"/>
      <c r="TXU64" s="47"/>
      <c r="TXV64" s="47"/>
      <c r="TXW64" s="47"/>
      <c r="TXX64" s="47"/>
      <c r="TXY64" s="47"/>
      <c r="TXZ64" s="47"/>
      <c r="TYA64" s="47"/>
      <c r="TYB64" s="47"/>
      <c r="TYC64" s="47"/>
      <c r="TYD64" s="47"/>
      <c r="TYE64" s="47"/>
      <c r="TYF64" s="47"/>
      <c r="TYG64" s="47"/>
      <c r="TYH64" s="47"/>
      <c r="TYI64" s="47"/>
      <c r="TYJ64" s="47"/>
      <c r="TYK64" s="47"/>
      <c r="TYL64" s="47"/>
      <c r="TYM64" s="47"/>
      <c r="TYN64" s="47"/>
      <c r="TYO64" s="47"/>
      <c r="TYP64" s="47"/>
      <c r="TYQ64" s="47"/>
      <c r="TYR64" s="47"/>
      <c r="TYS64" s="47"/>
      <c r="TYT64" s="47"/>
      <c r="TYU64" s="47"/>
      <c r="TYV64" s="47"/>
      <c r="TYW64" s="47"/>
      <c r="TYX64" s="47"/>
      <c r="TYY64" s="47"/>
      <c r="TYZ64" s="47"/>
      <c r="TZA64" s="47"/>
      <c r="TZB64" s="47"/>
      <c r="TZC64" s="47"/>
      <c r="TZD64" s="47"/>
      <c r="TZE64" s="47"/>
      <c r="TZF64" s="47"/>
      <c r="TZG64" s="47"/>
      <c r="TZH64" s="47"/>
      <c r="TZI64" s="47"/>
      <c r="TZJ64" s="47"/>
      <c r="TZK64" s="47"/>
      <c r="TZL64" s="47"/>
      <c r="TZM64" s="47"/>
      <c r="TZN64" s="47"/>
      <c r="TZO64" s="47"/>
      <c r="TZP64" s="47"/>
      <c r="TZQ64" s="47"/>
      <c r="TZR64" s="47"/>
      <c r="TZS64" s="47"/>
      <c r="TZT64" s="47"/>
      <c r="TZU64" s="47"/>
      <c r="TZV64" s="47"/>
      <c r="TZW64" s="47"/>
      <c r="TZX64" s="47"/>
      <c r="TZY64" s="47"/>
      <c r="TZZ64" s="47"/>
      <c r="UAA64" s="47"/>
      <c r="UAB64" s="47"/>
      <c r="UAC64" s="47"/>
      <c r="UAD64" s="47"/>
      <c r="UAE64" s="47"/>
      <c r="UAF64" s="47"/>
      <c r="UAG64" s="47"/>
      <c r="UAH64" s="47"/>
      <c r="UAI64" s="47"/>
      <c r="UAJ64" s="47"/>
      <c r="UAK64" s="47"/>
      <c r="UAL64" s="47"/>
      <c r="UAM64" s="47"/>
      <c r="UAN64" s="47"/>
      <c r="UAO64" s="47"/>
      <c r="UAP64" s="47"/>
      <c r="UAQ64" s="47"/>
      <c r="UAR64" s="47"/>
      <c r="UAS64" s="47"/>
      <c r="UAT64" s="47"/>
      <c r="UAU64" s="47"/>
      <c r="UAV64" s="47"/>
      <c r="UAW64" s="47"/>
      <c r="UAX64" s="47"/>
      <c r="UAY64" s="47"/>
      <c r="UAZ64" s="47"/>
      <c r="UBA64" s="47"/>
      <c r="UBB64" s="47"/>
      <c r="UBC64" s="47"/>
      <c r="UBD64" s="47"/>
      <c r="UBE64" s="47"/>
      <c r="UBF64" s="47"/>
      <c r="UBG64" s="47"/>
      <c r="UBH64" s="47"/>
      <c r="UBI64" s="47"/>
      <c r="UBJ64" s="47"/>
      <c r="UBK64" s="47"/>
      <c r="UBL64" s="47"/>
      <c r="UBM64" s="47"/>
      <c r="UBN64" s="47"/>
      <c r="UBO64" s="47"/>
      <c r="UBP64" s="47"/>
      <c r="UBQ64" s="47"/>
      <c r="UBR64" s="47"/>
      <c r="UBS64" s="47"/>
      <c r="UBT64" s="47"/>
      <c r="UBU64" s="47"/>
      <c r="UBV64" s="47"/>
      <c r="UBW64" s="47"/>
      <c r="UBX64" s="47"/>
      <c r="UBY64" s="47"/>
      <c r="UBZ64" s="47"/>
      <c r="UCA64" s="47"/>
      <c r="UCB64" s="47"/>
      <c r="UCC64" s="47"/>
      <c r="UCD64" s="47"/>
      <c r="UCE64" s="47"/>
      <c r="UCF64" s="47"/>
      <c r="UCG64" s="47"/>
      <c r="UCH64" s="47"/>
      <c r="UCI64" s="47"/>
      <c r="UCJ64" s="47"/>
      <c r="UCK64" s="47"/>
      <c r="UCL64" s="47"/>
      <c r="UCM64" s="47"/>
      <c r="UCN64" s="47"/>
      <c r="UCO64" s="47"/>
      <c r="UCP64" s="47"/>
      <c r="UCQ64" s="47"/>
      <c r="UCR64" s="47"/>
      <c r="UCS64" s="47"/>
      <c r="UCT64" s="47"/>
      <c r="UCU64" s="47"/>
      <c r="UCV64" s="47"/>
      <c r="UCW64" s="47"/>
      <c r="UCX64" s="47"/>
      <c r="UCY64" s="47"/>
      <c r="UCZ64" s="47"/>
      <c r="UDA64" s="47"/>
      <c r="UDB64" s="47"/>
      <c r="UDC64" s="47"/>
      <c r="UDD64" s="47"/>
      <c r="UDE64" s="47"/>
      <c r="UDF64" s="47"/>
      <c r="UDG64" s="47"/>
      <c r="UDH64" s="47"/>
      <c r="UDI64" s="47"/>
      <c r="UDJ64" s="47"/>
      <c r="UDK64" s="47"/>
      <c r="UDL64" s="47"/>
      <c r="UDM64" s="47"/>
      <c r="UDN64" s="47"/>
      <c r="UDO64" s="47"/>
      <c r="UDP64" s="47"/>
      <c r="UDQ64" s="47"/>
      <c r="UDR64" s="47"/>
      <c r="UDS64" s="47"/>
      <c r="UDT64" s="47"/>
      <c r="UDU64" s="47"/>
      <c r="UDV64" s="47"/>
      <c r="UDW64" s="47"/>
      <c r="UDX64" s="47"/>
      <c r="UDY64" s="47"/>
      <c r="UDZ64" s="47"/>
      <c r="UEA64" s="47"/>
      <c r="UEB64" s="47"/>
      <c r="UEC64" s="47"/>
      <c r="UED64" s="47"/>
      <c r="UEE64" s="47"/>
      <c r="UEF64" s="47"/>
      <c r="UEG64" s="47"/>
      <c r="UEH64" s="47"/>
      <c r="UEI64" s="47"/>
      <c r="UEJ64" s="47"/>
      <c r="UEK64" s="47"/>
      <c r="UEL64" s="47"/>
      <c r="UEM64" s="47"/>
      <c r="UEN64" s="47"/>
      <c r="UEO64" s="47"/>
      <c r="UEP64" s="47"/>
      <c r="UEQ64" s="47"/>
      <c r="UER64" s="47"/>
      <c r="UES64" s="47"/>
      <c r="UET64" s="47"/>
      <c r="UEU64" s="47"/>
      <c r="UEV64" s="47"/>
      <c r="UEW64" s="47"/>
      <c r="UEX64" s="47"/>
      <c r="UEY64" s="47"/>
      <c r="UEZ64" s="47"/>
      <c r="UFA64" s="47"/>
      <c r="UFB64" s="47"/>
      <c r="UFC64" s="47"/>
      <c r="UFD64" s="47"/>
      <c r="UFE64" s="47"/>
      <c r="UFF64" s="47"/>
      <c r="UFG64" s="47"/>
      <c r="UFH64" s="47"/>
      <c r="UFI64" s="47"/>
      <c r="UFJ64" s="47"/>
      <c r="UFK64" s="47"/>
      <c r="UFL64" s="47"/>
      <c r="UFM64" s="47"/>
      <c r="UFN64" s="47"/>
      <c r="UFO64" s="47"/>
      <c r="UFP64" s="47"/>
      <c r="UFQ64" s="47"/>
      <c r="UFR64" s="47"/>
      <c r="UFS64" s="47"/>
      <c r="UFT64" s="47"/>
      <c r="UFU64" s="47"/>
      <c r="UFV64" s="47"/>
      <c r="UFW64" s="47"/>
      <c r="UFX64" s="47"/>
      <c r="UFY64" s="47"/>
      <c r="UFZ64" s="47"/>
      <c r="UGA64" s="47"/>
      <c r="UGB64" s="47"/>
      <c r="UGC64" s="47"/>
      <c r="UGD64" s="47"/>
      <c r="UGE64" s="47"/>
      <c r="UGF64" s="47"/>
      <c r="UGG64" s="47"/>
      <c r="UGH64" s="47"/>
      <c r="UGI64" s="47"/>
      <c r="UGJ64" s="47"/>
      <c r="UGK64" s="47"/>
      <c r="UGL64" s="47"/>
      <c r="UGM64" s="47"/>
      <c r="UGN64" s="47"/>
      <c r="UGO64" s="47"/>
      <c r="UGP64" s="47"/>
      <c r="UGQ64" s="47"/>
      <c r="UGR64" s="47"/>
      <c r="UGS64" s="47"/>
      <c r="UGT64" s="47"/>
      <c r="UGU64" s="47"/>
      <c r="UGV64" s="47"/>
      <c r="UGW64" s="47"/>
      <c r="UGX64" s="47"/>
      <c r="UGY64" s="47"/>
      <c r="UGZ64" s="47"/>
      <c r="UHA64" s="47"/>
      <c r="UHB64" s="47"/>
      <c r="UHC64" s="47"/>
      <c r="UHD64" s="47"/>
      <c r="UHE64" s="47"/>
      <c r="UHF64" s="47"/>
      <c r="UHG64" s="47"/>
      <c r="UHH64" s="47"/>
      <c r="UHI64" s="47"/>
      <c r="UHJ64" s="47"/>
      <c r="UHK64" s="47"/>
      <c r="UHL64" s="47"/>
      <c r="UHM64" s="47"/>
      <c r="UHN64" s="47"/>
      <c r="UHO64" s="47"/>
      <c r="UHP64" s="47"/>
      <c r="UHQ64" s="47"/>
      <c r="UHR64" s="47"/>
      <c r="UHS64" s="47"/>
      <c r="UHT64" s="47"/>
      <c r="UHU64" s="47"/>
      <c r="UHV64" s="47"/>
      <c r="UHW64" s="47"/>
      <c r="UHX64" s="47"/>
      <c r="UHY64" s="47"/>
      <c r="UHZ64" s="47"/>
      <c r="UIA64" s="47"/>
      <c r="UIB64" s="47"/>
      <c r="UIC64" s="47"/>
      <c r="UID64" s="47"/>
      <c r="UIE64" s="47"/>
      <c r="UIF64" s="47"/>
      <c r="UIG64" s="47"/>
      <c r="UIH64" s="47"/>
      <c r="UII64" s="47"/>
      <c r="UIJ64" s="47"/>
      <c r="UIK64" s="47"/>
      <c r="UIL64" s="47"/>
      <c r="UIM64" s="47"/>
      <c r="UIN64" s="47"/>
      <c r="UIO64" s="47"/>
      <c r="UIP64" s="47"/>
      <c r="UIQ64" s="47"/>
      <c r="UIR64" s="47"/>
      <c r="UIS64" s="47"/>
      <c r="UIT64" s="47"/>
      <c r="UIU64" s="47"/>
      <c r="UIV64" s="47"/>
      <c r="UIW64" s="47"/>
      <c r="UIX64" s="47"/>
      <c r="UIY64" s="47"/>
      <c r="UIZ64" s="47"/>
      <c r="UJA64" s="47"/>
      <c r="UJB64" s="47"/>
      <c r="UJC64" s="47"/>
      <c r="UJD64" s="47"/>
      <c r="UJE64" s="47"/>
      <c r="UJF64" s="47"/>
      <c r="UJG64" s="47"/>
      <c r="UJH64" s="47"/>
      <c r="UJI64" s="47"/>
      <c r="UJJ64" s="47"/>
      <c r="UJK64" s="47"/>
      <c r="UJL64" s="47"/>
      <c r="UJM64" s="47"/>
      <c r="UJN64" s="47"/>
      <c r="UJO64" s="47"/>
      <c r="UJP64" s="47"/>
      <c r="UJQ64" s="47"/>
      <c r="UJR64" s="47"/>
      <c r="UJS64" s="47"/>
      <c r="UJT64" s="47"/>
      <c r="UJU64" s="47"/>
      <c r="UJV64" s="47"/>
      <c r="UJW64" s="47"/>
      <c r="UJX64" s="47"/>
      <c r="UJY64" s="47"/>
      <c r="UJZ64" s="47"/>
      <c r="UKA64" s="47"/>
      <c r="UKB64" s="47"/>
      <c r="UKC64" s="47"/>
      <c r="UKD64" s="47"/>
      <c r="UKE64" s="47"/>
      <c r="UKF64" s="47"/>
      <c r="UKG64" s="47"/>
      <c r="UKH64" s="47"/>
      <c r="UKI64" s="47"/>
      <c r="UKJ64" s="47"/>
      <c r="UKK64" s="47"/>
      <c r="UKL64" s="47"/>
      <c r="UKM64" s="47"/>
      <c r="UKN64" s="47"/>
      <c r="UKO64" s="47"/>
      <c r="UKP64" s="47"/>
      <c r="UKQ64" s="47"/>
      <c r="UKR64" s="47"/>
      <c r="UKS64" s="47"/>
      <c r="UKT64" s="47"/>
      <c r="UKU64" s="47"/>
      <c r="UKV64" s="47"/>
      <c r="UKW64" s="47"/>
      <c r="UKX64" s="47"/>
      <c r="UKY64" s="47"/>
      <c r="UKZ64" s="47"/>
      <c r="ULA64" s="47"/>
      <c r="ULB64" s="47"/>
      <c r="ULC64" s="47"/>
      <c r="ULD64" s="47"/>
      <c r="ULE64" s="47"/>
      <c r="ULF64" s="47"/>
      <c r="ULG64" s="47"/>
      <c r="ULH64" s="47"/>
      <c r="ULI64" s="47"/>
      <c r="ULJ64" s="47"/>
      <c r="ULK64" s="47"/>
      <c r="ULL64" s="47"/>
      <c r="ULM64" s="47"/>
      <c r="ULN64" s="47"/>
      <c r="ULO64" s="47"/>
      <c r="ULP64" s="47"/>
      <c r="ULQ64" s="47"/>
      <c r="ULR64" s="47"/>
      <c r="ULS64" s="47"/>
      <c r="ULT64" s="47"/>
      <c r="ULU64" s="47"/>
      <c r="ULV64" s="47"/>
      <c r="ULW64" s="47"/>
      <c r="ULX64" s="47"/>
      <c r="ULY64" s="47"/>
      <c r="ULZ64" s="47"/>
      <c r="UMA64" s="47"/>
      <c r="UMB64" s="47"/>
      <c r="UMC64" s="47"/>
      <c r="UMD64" s="47"/>
      <c r="UME64" s="47"/>
      <c r="UMF64" s="47"/>
      <c r="UMG64" s="47"/>
      <c r="UMH64" s="47"/>
      <c r="UMI64" s="47"/>
      <c r="UMJ64" s="47"/>
      <c r="UMK64" s="47"/>
      <c r="UML64" s="47"/>
      <c r="UMM64" s="47"/>
      <c r="UMN64" s="47"/>
      <c r="UMO64" s="47"/>
      <c r="UMP64" s="47"/>
      <c r="UMQ64" s="47"/>
      <c r="UMR64" s="47"/>
      <c r="UMS64" s="47"/>
      <c r="UMT64" s="47"/>
      <c r="UMU64" s="47"/>
      <c r="UMV64" s="47"/>
      <c r="UMW64" s="47"/>
      <c r="UMX64" s="47"/>
      <c r="UMY64" s="47"/>
      <c r="UMZ64" s="47"/>
      <c r="UNA64" s="47"/>
      <c r="UNB64" s="47"/>
      <c r="UNC64" s="47"/>
      <c r="UND64" s="47"/>
      <c r="UNE64" s="47"/>
      <c r="UNF64" s="47"/>
      <c r="UNG64" s="47"/>
      <c r="UNH64" s="47"/>
      <c r="UNI64" s="47"/>
      <c r="UNJ64" s="47"/>
      <c r="UNK64" s="47"/>
      <c r="UNL64" s="47"/>
      <c r="UNM64" s="47"/>
      <c r="UNN64" s="47"/>
      <c r="UNO64" s="47"/>
      <c r="UNP64" s="47"/>
      <c r="UNQ64" s="47"/>
      <c r="UNR64" s="47"/>
      <c r="UNS64" s="47"/>
      <c r="UNT64" s="47"/>
      <c r="UNU64" s="47"/>
      <c r="UNV64" s="47"/>
      <c r="UNW64" s="47"/>
      <c r="UNX64" s="47"/>
      <c r="UNY64" s="47"/>
      <c r="UNZ64" s="47"/>
      <c r="UOA64" s="47"/>
      <c r="UOB64" s="47"/>
      <c r="UOC64" s="47"/>
      <c r="UOD64" s="47"/>
      <c r="UOE64" s="47"/>
      <c r="UOF64" s="47"/>
      <c r="UOG64" s="47"/>
      <c r="UOH64" s="47"/>
      <c r="UOI64" s="47"/>
      <c r="UOJ64" s="47"/>
      <c r="UOK64" s="47"/>
      <c r="UOL64" s="47"/>
      <c r="UOM64" s="47"/>
      <c r="UON64" s="47"/>
      <c r="UOO64" s="47"/>
      <c r="UOP64" s="47"/>
      <c r="UOQ64" s="47"/>
      <c r="UOR64" s="47"/>
      <c r="UOS64" s="47"/>
      <c r="UOT64" s="47"/>
      <c r="UOU64" s="47"/>
      <c r="UOV64" s="47"/>
      <c r="UOW64" s="47"/>
      <c r="UOX64" s="47"/>
      <c r="UOY64" s="47"/>
      <c r="UOZ64" s="47"/>
      <c r="UPA64" s="47"/>
      <c r="UPB64" s="47"/>
      <c r="UPC64" s="47"/>
      <c r="UPD64" s="47"/>
      <c r="UPE64" s="47"/>
      <c r="UPF64" s="47"/>
      <c r="UPG64" s="47"/>
      <c r="UPH64" s="47"/>
      <c r="UPI64" s="47"/>
      <c r="UPJ64" s="47"/>
      <c r="UPK64" s="47"/>
      <c r="UPL64" s="47"/>
      <c r="UPM64" s="47"/>
      <c r="UPN64" s="47"/>
      <c r="UPO64" s="47"/>
      <c r="UPP64" s="47"/>
      <c r="UPQ64" s="47"/>
      <c r="UPR64" s="47"/>
      <c r="UPS64" s="47"/>
      <c r="UPT64" s="47"/>
      <c r="UPU64" s="47"/>
      <c r="UPV64" s="47"/>
      <c r="UPW64" s="47"/>
      <c r="UPX64" s="47"/>
      <c r="UPY64" s="47"/>
      <c r="UPZ64" s="47"/>
      <c r="UQA64" s="47"/>
      <c r="UQB64" s="47"/>
      <c r="UQC64" s="47"/>
      <c r="UQD64" s="47"/>
      <c r="UQE64" s="47"/>
      <c r="UQF64" s="47"/>
      <c r="UQG64" s="47"/>
      <c r="UQH64" s="47"/>
      <c r="UQI64" s="47"/>
      <c r="UQJ64" s="47"/>
      <c r="UQK64" s="47"/>
      <c r="UQL64" s="47"/>
      <c r="UQM64" s="47"/>
      <c r="UQN64" s="47"/>
      <c r="UQO64" s="47"/>
      <c r="UQP64" s="47"/>
      <c r="UQQ64" s="47"/>
      <c r="UQR64" s="47"/>
      <c r="UQS64" s="47"/>
      <c r="UQT64" s="47"/>
      <c r="UQU64" s="47"/>
      <c r="UQV64" s="47"/>
      <c r="UQW64" s="47"/>
      <c r="UQX64" s="47"/>
      <c r="UQY64" s="47"/>
      <c r="UQZ64" s="47"/>
      <c r="URA64" s="47"/>
      <c r="URB64" s="47"/>
      <c r="URC64" s="47"/>
      <c r="URD64" s="47"/>
      <c r="URE64" s="47"/>
      <c r="URF64" s="47"/>
      <c r="URG64" s="47"/>
      <c r="URH64" s="47"/>
      <c r="URI64" s="47"/>
      <c r="URJ64" s="47"/>
      <c r="URK64" s="47"/>
      <c r="URL64" s="47"/>
      <c r="URM64" s="47"/>
      <c r="URN64" s="47"/>
      <c r="URO64" s="47"/>
      <c r="URP64" s="47"/>
      <c r="URQ64" s="47"/>
      <c r="URR64" s="47"/>
      <c r="URS64" s="47"/>
      <c r="URT64" s="47"/>
      <c r="URU64" s="47"/>
      <c r="URV64" s="47"/>
      <c r="URW64" s="47"/>
      <c r="URX64" s="47"/>
      <c r="URY64" s="47"/>
      <c r="URZ64" s="47"/>
      <c r="USA64" s="47"/>
      <c r="USB64" s="47"/>
      <c r="USC64" s="47"/>
      <c r="USD64" s="47"/>
      <c r="USE64" s="47"/>
      <c r="USF64" s="47"/>
      <c r="USG64" s="47"/>
      <c r="USH64" s="47"/>
      <c r="USI64" s="47"/>
      <c r="USJ64" s="47"/>
      <c r="USK64" s="47"/>
      <c r="USL64" s="47"/>
      <c r="USM64" s="47"/>
      <c r="USN64" s="47"/>
      <c r="USO64" s="47"/>
      <c r="USP64" s="47"/>
      <c r="USQ64" s="47"/>
      <c r="USR64" s="47"/>
      <c r="USS64" s="47"/>
      <c r="UST64" s="47"/>
      <c r="USU64" s="47"/>
      <c r="USV64" s="47"/>
      <c r="USW64" s="47"/>
      <c r="USX64" s="47"/>
      <c r="USY64" s="47"/>
      <c r="USZ64" s="47"/>
      <c r="UTA64" s="47"/>
      <c r="UTB64" s="47"/>
      <c r="UTC64" s="47"/>
      <c r="UTD64" s="47"/>
      <c r="UTE64" s="47"/>
      <c r="UTF64" s="47"/>
      <c r="UTG64" s="47"/>
      <c r="UTH64" s="47"/>
      <c r="UTI64" s="47"/>
      <c r="UTJ64" s="47"/>
      <c r="UTK64" s="47"/>
      <c r="UTL64" s="47"/>
      <c r="UTM64" s="47"/>
      <c r="UTN64" s="47"/>
      <c r="UTO64" s="47"/>
      <c r="UTP64" s="47"/>
      <c r="UTQ64" s="47"/>
      <c r="UTR64" s="47"/>
      <c r="UTS64" s="47"/>
      <c r="UTT64" s="47"/>
      <c r="UTU64" s="47"/>
      <c r="UTV64" s="47"/>
      <c r="UTW64" s="47"/>
      <c r="UTX64" s="47"/>
      <c r="UTY64" s="47"/>
      <c r="UTZ64" s="47"/>
      <c r="UUA64" s="47"/>
      <c r="UUB64" s="47"/>
      <c r="UUC64" s="47"/>
      <c r="UUD64" s="47"/>
      <c r="UUE64" s="47"/>
      <c r="UUF64" s="47"/>
      <c r="UUG64" s="47"/>
      <c r="UUH64" s="47"/>
      <c r="UUI64" s="47"/>
      <c r="UUJ64" s="47"/>
      <c r="UUK64" s="47"/>
      <c r="UUL64" s="47"/>
      <c r="UUM64" s="47"/>
      <c r="UUN64" s="47"/>
      <c r="UUO64" s="47"/>
      <c r="UUP64" s="47"/>
      <c r="UUQ64" s="47"/>
      <c r="UUR64" s="47"/>
      <c r="UUS64" s="47"/>
      <c r="UUT64" s="47"/>
      <c r="UUU64" s="47"/>
      <c r="UUV64" s="47"/>
      <c r="UUW64" s="47"/>
      <c r="UUX64" s="47"/>
      <c r="UUY64" s="47"/>
      <c r="UUZ64" s="47"/>
      <c r="UVA64" s="47"/>
      <c r="UVB64" s="47"/>
      <c r="UVC64" s="47"/>
      <c r="UVD64" s="47"/>
      <c r="UVE64" s="47"/>
      <c r="UVF64" s="47"/>
      <c r="UVG64" s="47"/>
      <c r="UVH64" s="47"/>
      <c r="UVI64" s="47"/>
      <c r="UVJ64" s="47"/>
      <c r="UVK64" s="47"/>
      <c r="UVL64" s="47"/>
      <c r="UVM64" s="47"/>
      <c r="UVN64" s="47"/>
      <c r="UVO64" s="47"/>
      <c r="UVP64" s="47"/>
      <c r="UVQ64" s="47"/>
      <c r="UVR64" s="47"/>
      <c r="UVS64" s="47"/>
      <c r="UVT64" s="47"/>
      <c r="UVU64" s="47"/>
      <c r="UVV64" s="47"/>
      <c r="UVW64" s="47"/>
      <c r="UVX64" s="47"/>
      <c r="UVY64" s="47"/>
      <c r="UVZ64" s="47"/>
      <c r="UWA64" s="47"/>
      <c r="UWB64" s="47"/>
      <c r="UWC64" s="47"/>
      <c r="UWD64" s="47"/>
      <c r="UWE64" s="47"/>
      <c r="UWF64" s="47"/>
      <c r="UWG64" s="47"/>
      <c r="UWH64" s="47"/>
      <c r="UWI64" s="47"/>
      <c r="UWJ64" s="47"/>
      <c r="UWK64" s="47"/>
      <c r="UWL64" s="47"/>
      <c r="UWM64" s="47"/>
      <c r="UWN64" s="47"/>
      <c r="UWO64" s="47"/>
      <c r="UWP64" s="47"/>
      <c r="UWQ64" s="47"/>
      <c r="UWR64" s="47"/>
      <c r="UWS64" s="47"/>
      <c r="UWT64" s="47"/>
      <c r="UWU64" s="47"/>
      <c r="UWV64" s="47"/>
      <c r="UWW64" s="47"/>
      <c r="UWX64" s="47"/>
      <c r="UWY64" s="47"/>
      <c r="UWZ64" s="47"/>
      <c r="UXA64" s="47"/>
      <c r="UXB64" s="47"/>
      <c r="UXC64" s="47"/>
      <c r="UXD64" s="47"/>
      <c r="UXE64" s="47"/>
      <c r="UXF64" s="47"/>
      <c r="UXG64" s="47"/>
      <c r="UXH64" s="47"/>
      <c r="UXI64" s="47"/>
      <c r="UXJ64" s="47"/>
      <c r="UXK64" s="47"/>
      <c r="UXL64" s="47"/>
      <c r="UXM64" s="47"/>
      <c r="UXN64" s="47"/>
      <c r="UXO64" s="47"/>
      <c r="UXP64" s="47"/>
      <c r="UXQ64" s="47"/>
      <c r="UXR64" s="47"/>
      <c r="UXS64" s="47"/>
      <c r="UXT64" s="47"/>
      <c r="UXU64" s="47"/>
      <c r="UXV64" s="47"/>
      <c r="UXW64" s="47"/>
      <c r="UXX64" s="47"/>
      <c r="UXY64" s="47"/>
      <c r="UXZ64" s="47"/>
      <c r="UYA64" s="47"/>
      <c r="UYB64" s="47"/>
      <c r="UYC64" s="47"/>
      <c r="UYD64" s="47"/>
      <c r="UYE64" s="47"/>
      <c r="UYF64" s="47"/>
      <c r="UYG64" s="47"/>
      <c r="UYH64" s="47"/>
      <c r="UYI64" s="47"/>
      <c r="UYJ64" s="47"/>
      <c r="UYK64" s="47"/>
      <c r="UYL64" s="47"/>
      <c r="UYM64" s="47"/>
      <c r="UYN64" s="47"/>
      <c r="UYO64" s="47"/>
      <c r="UYP64" s="47"/>
      <c r="UYQ64" s="47"/>
      <c r="UYR64" s="47"/>
      <c r="UYS64" s="47"/>
      <c r="UYT64" s="47"/>
      <c r="UYU64" s="47"/>
      <c r="UYV64" s="47"/>
      <c r="UYW64" s="47"/>
      <c r="UYX64" s="47"/>
      <c r="UYY64" s="47"/>
      <c r="UYZ64" s="47"/>
      <c r="UZA64" s="47"/>
      <c r="UZB64" s="47"/>
      <c r="UZC64" s="47"/>
      <c r="UZD64" s="47"/>
      <c r="UZE64" s="47"/>
      <c r="UZF64" s="47"/>
      <c r="UZG64" s="47"/>
      <c r="UZH64" s="47"/>
      <c r="UZI64" s="47"/>
      <c r="UZJ64" s="47"/>
      <c r="UZK64" s="47"/>
      <c r="UZL64" s="47"/>
      <c r="UZM64" s="47"/>
      <c r="UZN64" s="47"/>
      <c r="UZO64" s="47"/>
      <c r="UZP64" s="47"/>
      <c r="UZQ64" s="47"/>
      <c r="UZR64" s="47"/>
      <c r="UZS64" s="47"/>
      <c r="UZT64" s="47"/>
      <c r="UZU64" s="47"/>
      <c r="UZV64" s="47"/>
      <c r="UZW64" s="47"/>
      <c r="UZX64" s="47"/>
      <c r="UZY64" s="47"/>
      <c r="UZZ64" s="47"/>
      <c r="VAA64" s="47"/>
      <c r="VAB64" s="47"/>
      <c r="VAC64" s="47"/>
      <c r="VAD64" s="47"/>
      <c r="VAE64" s="47"/>
      <c r="VAF64" s="47"/>
      <c r="VAG64" s="47"/>
      <c r="VAH64" s="47"/>
      <c r="VAI64" s="47"/>
      <c r="VAJ64" s="47"/>
      <c r="VAK64" s="47"/>
      <c r="VAL64" s="47"/>
      <c r="VAM64" s="47"/>
      <c r="VAN64" s="47"/>
      <c r="VAO64" s="47"/>
      <c r="VAP64" s="47"/>
      <c r="VAQ64" s="47"/>
      <c r="VAR64" s="47"/>
      <c r="VAS64" s="47"/>
      <c r="VAT64" s="47"/>
      <c r="VAU64" s="47"/>
      <c r="VAV64" s="47"/>
      <c r="VAW64" s="47"/>
      <c r="VAX64" s="47"/>
      <c r="VAY64" s="47"/>
      <c r="VAZ64" s="47"/>
      <c r="VBA64" s="47"/>
      <c r="VBB64" s="47"/>
      <c r="VBC64" s="47"/>
      <c r="VBD64" s="47"/>
      <c r="VBE64" s="47"/>
      <c r="VBF64" s="47"/>
      <c r="VBG64" s="47"/>
      <c r="VBH64" s="47"/>
      <c r="VBI64" s="47"/>
      <c r="VBJ64" s="47"/>
      <c r="VBK64" s="47"/>
      <c r="VBL64" s="47"/>
      <c r="VBM64" s="47"/>
      <c r="VBN64" s="47"/>
      <c r="VBO64" s="47"/>
      <c r="VBP64" s="47"/>
      <c r="VBQ64" s="47"/>
      <c r="VBR64" s="47"/>
      <c r="VBS64" s="47"/>
      <c r="VBT64" s="47"/>
      <c r="VBU64" s="47"/>
      <c r="VBV64" s="47"/>
      <c r="VBW64" s="47"/>
      <c r="VBX64" s="47"/>
      <c r="VBY64" s="47"/>
      <c r="VBZ64" s="47"/>
      <c r="VCA64" s="47"/>
      <c r="VCB64" s="47"/>
      <c r="VCC64" s="47"/>
      <c r="VCD64" s="47"/>
      <c r="VCE64" s="47"/>
      <c r="VCF64" s="47"/>
      <c r="VCG64" s="47"/>
      <c r="VCH64" s="47"/>
      <c r="VCI64" s="47"/>
      <c r="VCJ64" s="47"/>
      <c r="VCK64" s="47"/>
      <c r="VCL64" s="47"/>
      <c r="VCM64" s="47"/>
      <c r="VCN64" s="47"/>
      <c r="VCO64" s="47"/>
      <c r="VCP64" s="47"/>
      <c r="VCQ64" s="47"/>
      <c r="VCR64" s="47"/>
      <c r="VCS64" s="47"/>
      <c r="VCT64" s="47"/>
      <c r="VCU64" s="47"/>
      <c r="VCV64" s="47"/>
      <c r="VCW64" s="47"/>
      <c r="VCX64" s="47"/>
      <c r="VCY64" s="47"/>
      <c r="VCZ64" s="47"/>
      <c r="VDA64" s="47"/>
      <c r="VDB64" s="47"/>
      <c r="VDC64" s="47"/>
      <c r="VDD64" s="47"/>
      <c r="VDE64" s="47"/>
      <c r="VDF64" s="47"/>
      <c r="VDG64" s="47"/>
      <c r="VDH64" s="47"/>
      <c r="VDI64" s="47"/>
      <c r="VDJ64" s="47"/>
      <c r="VDK64" s="47"/>
      <c r="VDL64" s="47"/>
      <c r="VDM64" s="47"/>
      <c r="VDN64" s="47"/>
      <c r="VDO64" s="47"/>
      <c r="VDP64" s="47"/>
      <c r="VDQ64" s="47"/>
      <c r="VDR64" s="47"/>
      <c r="VDS64" s="47"/>
      <c r="VDT64" s="47"/>
      <c r="VDU64" s="47"/>
      <c r="VDV64" s="47"/>
      <c r="VDW64" s="47"/>
      <c r="VDX64" s="47"/>
      <c r="VDY64" s="47"/>
      <c r="VDZ64" s="47"/>
      <c r="VEA64" s="47"/>
      <c r="VEB64" s="47"/>
      <c r="VEC64" s="47"/>
      <c r="VED64" s="47"/>
      <c r="VEE64" s="47"/>
      <c r="VEF64" s="47"/>
      <c r="VEG64" s="47"/>
      <c r="VEH64" s="47"/>
      <c r="VEI64" s="47"/>
      <c r="VEJ64" s="47"/>
      <c r="VEK64" s="47"/>
      <c r="VEL64" s="47"/>
      <c r="VEM64" s="47"/>
      <c r="VEN64" s="47"/>
      <c r="VEO64" s="47"/>
      <c r="VEP64" s="47"/>
      <c r="VEQ64" s="47"/>
      <c r="VER64" s="47"/>
      <c r="VES64" s="47"/>
      <c r="VET64" s="47"/>
      <c r="VEU64" s="47"/>
      <c r="VEV64" s="47"/>
      <c r="VEW64" s="47"/>
      <c r="VEX64" s="47"/>
      <c r="VEY64" s="47"/>
      <c r="VEZ64" s="47"/>
      <c r="VFA64" s="47"/>
      <c r="VFB64" s="47"/>
      <c r="VFC64" s="47"/>
      <c r="VFD64" s="47"/>
      <c r="VFE64" s="47"/>
      <c r="VFF64" s="47"/>
      <c r="VFG64" s="47"/>
      <c r="VFH64" s="47"/>
      <c r="VFI64" s="47"/>
      <c r="VFJ64" s="47"/>
      <c r="VFK64" s="47"/>
      <c r="VFL64" s="47"/>
      <c r="VFM64" s="47"/>
      <c r="VFN64" s="47"/>
      <c r="VFO64" s="47"/>
      <c r="VFP64" s="47"/>
      <c r="VFQ64" s="47"/>
      <c r="VFR64" s="47"/>
      <c r="VFS64" s="47"/>
      <c r="VFT64" s="47"/>
      <c r="VFU64" s="47"/>
      <c r="VFV64" s="47"/>
      <c r="VFW64" s="47"/>
      <c r="VFX64" s="47"/>
      <c r="VFY64" s="47"/>
      <c r="VFZ64" s="47"/>
      <c r="VGA64" s="47"/>
      <c r="VGB64" s="47"/>
      <c r="VGC64" s="47"/>
      <c r="VGD64" s="47"/>
      <c r="VGE64" s="47"/>
      <c r="VGF64" s="47"/>
      <c r="VGG64" s="47"/>
      <c r="VGH64" s="47"/>
      <c r="VGI64" s="47"/>
      <c r="VGJ64" s="47"/>
      <c r="VGK64" s="47"/>
      <c r="VGL64" s="47"/>
      <c r="VGM64" s="47"/>
      <c r="VGN64" s="47"/>
      <c r="VGO64" s="47"/>
      <c r="VGP64" s="47"/>
      <c r="VGQ64" s="47"/>
      <c r="VGR64" s="47"/>
      <c r="VGS64" s="47"/>
      <c r="VGT64" s="47"/>
      <c r="VGU64" s="47"/>
      <c r="VGV64" s="47"/>
      <c r="VGW64" s="47"/>
      <c r="VGX64" s="47"/>
      <c r="VGY64" s="47"/>
      <c r="VGZ64" s="47"/>
      <c r="VHA64" s="47"/>
      <c r="VHB64" s="47"/>
      <c r="VHC64" s="47"/>
      <c r="VHD64" s="47"/>
      <c r="VHE64" s="47"/>
      <c r="VHF64" s="47"/>
      <c r="VHG64" s="47"/>
      <c r="VHH64" s="47"/>
      <c r="VHI64" s="47"/>
      <c r="VHJ64" s="47"/>
      <c r="VHK64" s="47"/>
      <c r="VHL64" s="47"/>
      <c r="VHM64" s="47"/>
      <c r="VHN64" s="47"/>
      <c r="VHO64" s="47"/>
      <c r="VHP64" s="47"/>
      <c r="VHQ64" s="47"/>
      <c r="VHR64" s="47"/>
      <c r="VHS64" s="47"/>
      <c r="VHT64" s="47"/>
      <c r="VHU64" s="47"/>
      <c r="VHV64" s="47"/>
      <c r="VHW64" s="47"/>
      <c r="VHX64" s="47"/>
      <c r="VHY64" s="47"/>
      <c r="VHZ64" s="47"/>
      <c r="VIA64" s="47"/>
      <c r="VIB64" s="47"/>
      <c r="VIC64" s="47"/>
      <c r="VID64" s="47"/>
      <c r="VIE64" s="47"/>
      <c r="VIF64" s="47"/>
      <c r="VIG64" s="47"/>
      <c r="VIH64" s="47"/>
      <c r="VII64" s="47"/>
      <c r="VIJ64" s="47"/>
      <c r="VIK64" s="47"/>
      <c r="VIL64" s="47"/>
      <c r="VIM64" s="47"/>
      <c r="VIN64" s="47"/>
      <c r="VIO64" s="47"/>
      <c r="VIP64" s="47"/>
      <c r="VIQ64" s="47"/>
      <c r="VIR64" s="47"/>
      <c r="VIS64" s="47"/>
      <c r="VIT64" s="47"/>
      <c r="VIU64" s="47"/>
      <c r="VIV64" s="47"/>
      <c r="VIW64" s="47"/>
      <c r="VIX64" s="47"/>
      <c r="VIY64" s="47"/>
      <c r="VIZ64" s="47"/>
      <c r="VJA64" s="47"/>
      <c r="VJB64" s="47"/>
      <c r="VJC64" s="47"/>
      <c r="VJD64" s="47"/>
      <c r="VJE64" s="47"/>
      <c r="VJF64" s="47"/>
      <c r="VJG64" s="47"/>
      <c r="VJH64" s="47"/>
      <c r="VJI64" s="47"/>
      <c r="VJJ64" s="47"/>
      <c r="VJK64" s="47"/>
      <c r="VJL64" s="47"/>
      <c r="VJM64" s="47"/>
      <c r="VJN64" s="47"/>
      <c r="VJO64" s="47"/>
      <c r="VJP64" s="47"/>
      <c r="VJQ64" s="47"/>
      <c r="VJR64" s="47"/>
      <c r="VJS64" s="47"/>
      <c r="VJT64" s="47"/>
      <c r="VJU64" s="47"/>
      <c r="VJV64" s="47"/>
      <c r="VJW64" s="47"/>
      <c r="VJX64" s="47"/>
      <c r="VJY64" s="47"/>
      <c r="VJZ64" s="47"/>
      <c r="VKA64" s="47"/>
      <c r="VKB64" s="47"/>
      <c r="VKC64" s="47"/>
      <c r="VKD64" s="47"/>
      <c r="VKE64" s="47"/>
      <c r="VKF64" s="47"/>
      <c r="VKG64" s="47"/>
      <c r="VKH64" s="47"/>
      <c r="VKI64" s="47"/>
      <c r="VKJ64" s="47"/>
      <c r="VKK64" s="47"/>
      <c r="VKL64" s="47"/>
      <c r="VKM64" s="47"/>
      <c r="VKN64" s="47"/>
      <c r="VKO64" s="47"/>
      <c r="VKP64" s="47"/>
      <c r="VKQ64" s="47"/>
      <c r="VKR64" s="47"/>
      <c r="VKS64" s="47"/>
      <c r="VKT64" s="47"/>
      <c r="VKU64" s="47"/>
      <c r="VKV64" s="47"/>
      <c r="VKW64" s="47"/>
      <c r="VKX64" s="47"/>
      <c r="VKY64" s="47"/>
      <c r="VKZ64" s="47"/>
      <c r="VLA64" s="47"/>
      <c r="VLB64" s="47"/>
      <c r="VLC64" s="47"/>
      <c r="VLD64" s="47"/>
      <c r="VLE64" s="47"/>
      <c r="VLF64" s="47"/>
      <c r="VLG64" s="47"/>
      <c r="VLH64" s="47"/>
      <c r="VLI64" s="47"/>
      <c r="VLJ64" s="47"/>
      <c r="VLK64" s="47"/>
      <c r="VLL64" s="47"/>
      <c r="VLM64" s="47"/>
      <c r="VLN64" s="47"/>
      <c r="VLO64" s="47"/>
      <c r="VLP64" s="47"/>
      <c r="VLQ64" s="47"/>
      <c r="VLR64" s="47"/>
      <c r="VLS64" s="47"/>
      <c r="VLT64" s="47"/>
      <c r="VLU64" s="47"/>
      <c r="VLV64" s="47"/>
      <c r="VLW64" s="47"/>
      <c r="VLX64" s="47"/>
      <c r="VLY64" s="47"/>
      <c r="VLZ64" s="47"/>
      <c r="VMA64" s="47"/>
      <c r="VMB64" s="47"/>
      <c r="VMC64" s="47"/>
      <c r="VMD64" s="47"/>
      <c r="VME64" s="47"/>
      <c r="VMF64" s="47"/>
      <c r="VMG64" s="47"/>
      <c r="VMH64" s="47"/>
      <c r="VMI64" s="47"/>
      <c r="VMJ64" s="47"/>
      <c r="VMK64" s="47"/>
      <c r="VML64" s="47"/>
      <c r="VMM64" s="47"/>
      <c r="VMN64" s="47"/>
      <c r="VMO64" s="47"/>
      <c r="VMP64" s="47"/>
      <c r="VMQ64" s="47"/>
      <c r="VMR64" s="47"/>
      <c r="VMS64" s="47"/>
      <c r="VMT64" s="47"/>
      <c r="VMU64" s="47"/>
      <c r="VMV64" s="47"/>
      <c r="VMW64" s="47"/>
      <c r="VMX64" s="47"/>
      <c r="VMY64" s="47"/>
      <c r="VMZ64" s="47"/>
      <c r="VNA64" s="47"/>
      <c r="VNB64" s="47"/>
      <c r="VNC64" s="47"/>
      <c r="VND64" s="47"/>
      <c r="VNE64" s="47"/>
      <c r="VNF64" s="47"/>
      <c r="VNG64" s="47"/>
      <c r="VNH64" s="47"/>
      <c r="VNI64" s="47"/>
      <c r="VNJ64" s="47"/>
      <c r="VNK64" s="47"/>
      <c r="VNL64" s="47"/>
      <c r="VNM64" s="47"/>
      <c r="VNN64" s="47"/>
      <c r="VNO64" s="47"/>
      <c r="VNP64" s="47"/>
      <c r="VNQ64" s="47"/>
      <c r="VNR64" s="47"/>
      <c r="VNS64" s="47"/>
      <c r="VNT64" s="47"/>
      <c r="VNU64" s="47"/>
      <c r="VNV64" s="47"/>
      <c r="VNW64" s="47"/>
      <c r="VNX64" s="47"/>
      <c r="VNY64" s="47"/>
      <c r="VNZ64" s="47"/>
      <c r="VOA64" s="47"/>
      <c r="VOB64" s="47"/>
      <c r="VOC64" s="47"/>
      <c r="VOD64" s="47"/>
      <c r="VOE64" s="47"/>
      <c r="VOF64" s="47"/>
      <c r="VOG64" s="47"/>
      <c r="VOH64" s="47"/>
      <c r="VOI64" s="47"/>
      <c r="VOJ64" s="47"/>
      <c r="VOK64" s="47"/>
      <c r="VOL64" s="47"/>
      <c r="VOM64" s="47"/>
      <c r="VON64" s="47"/>
      <c r="VOO64" s="47"/>
      <c r="VOP64" s="47"/>
      <c r="VOQ64" s="47"/>
      <c r="VOR64" s="47"/>
      <c r="VOS64" s="47"/>
      <c r="VOT64" s="47"/>
      <c r="VOU64" s="47"/>
      <c r="VOV64" s="47"/>
      <c r="VOW64" s="47"/>
      <c r="VOX64" s="47"/>
      <c r="VOY64" s="47"/>
      <c r="VOZ64" s="47"/>
      <c r="VPA64" s="47"/>
      <c r="VPB64" s="47"/>
      <c r="VPC64" s="47"/>
      <c r="VPD64" s="47"/>
      <c r="VPE64" s="47"/>
      <c r="VPF64" s="47"/>
      <c r="VPG64" s="47"/>
      <c r="VPH64" s="47"/>
      <c r="VPI64" s="47"/>
      <c r="VPJ64" s="47"/>
      <c r="VPK64" s="47"/>
      <c r="VPL64" s="47"/>
      <c r="VPM64" s="47"/>
      <c r="VPN64" s="47"/>
      <c r="VPO64" s="47"/>
      <c r="VPP64" s="47"/>
      <c r="VPQ64" s="47"/>
      <c r="VPR64" s="47"/>
      <c r="VPS64" s="47"/>
      <c r="VPT64" s="47"/>
      <c r="VPU64" s="47"/>
      <c r="VPV64" s="47"/>
      <c r="VPW64" s="47"/>
      <c r="VPX64" s="47"/>
      <c r="VPY64" s="47"/>
      <c r="VPZ64" s="47"/>
      <c r="VQA64" s="47"/>
      <c r="VQB64" s="47"/>
      <c r="VQC64" s="47"/>
      <c r="VQD64" s="47"/>
      <c r="VQE64" s="47"/>
      <c r="VQF64" s="47"/>
      <c r="VQG64" s="47"/>
      <c r="VQH64" s="47"/>
      <c r="VQI64" s="47"/>
      <c r="VQJ64" s="47"/>
      <c r="VQK64" s="47"/>
      <c r="VQL64" s="47"/>
      <c r="VQM64" s="47"/>
      <c r="VQN64" s="47"/>
      <c r="VQO64" s="47"/>
      <c r="VQP64" s="47"/>
      <c r="VQQ64" s="47"/>
      <c r="VQR64" s="47"/>
      <c r="VQS64" s="47"/>
      <c r="VQT64" s="47"/>
      <c r="VQU64" s="47"/>
      <c r="VQV64" s="47"/>
      <c r="VQW64" s="47"/>
      <c r="VQX64" s="47"/>
      <c r="VQY64" s="47"/>
      <c r="VQZ64" s="47"/>
      <c r="VRA64" s="47"/>
      <c r="VRB64" s="47"/>
      <c r="VRC64" s="47"/>
      <c r="VRD64" s="47"/>
      <c r="VRE64" s="47"/>
      <c r="VRF64" s="47"/>
      <c r="VRG64" s="47"/>
      <c r="VRH64" s="47"/>
      <c r="VRI64" s="47"/>
      <c r="VRJ64" s="47"/>
      <c r="VRK64" s="47"/>
      <c r="VRL64" s="47"/>
      <c r="VRM64" s="47"/>
      <c r="VRN64" s="47"/>
      <c r="VRO64" s="47"/>
      <c r="VRP64" s="47"/>
      <c r="VRQ64" s="47"/>
      <c r="VRR64" s="47"/>
      <c r="VRS64" s="47"/>
      <c r="VRT64" s="47"/>
      <c r="VRU64" s="47"/>
      <c r="VRV64" s="47"/>
      <c r="VRW64" s="47"/>
      <c r="VRX64" s="47"/>
      <c r="VRY64" s="47"/>
      <c r="VRZ64" s="47"/>
      <c r="VSA64" s="47"/>
      <c r="VSB64" s="47"/>
      <c r="VSC64" s="47"/>
      <c r="VSD64" s="47"/>
      <c r="VSE64" s="47"/>
      <c r="VSF64" s="47"/>
      <c r="VSG64" s="47"/>
      <c r="VSH64" s="47"/>
      <c r="VSI64" s="47"/>
      <c r="VSJ64" s="47"/>
      <c r="VSK64" s="47"/>
      <c r="VSL64" s="47"/>
      <c r="VSM64" s="47"/>
      <c r="VSN64" s="47"/>
      <c r="VSO64" s="47"/>
      <c r="VSP64" s="47"/>
      <c r="VSQ64" s="47"/>
      <c r="VSR64" s="47"/>
      <c r="VSS64" s="47"/>
      <c r="VST64" s="47"/>
      <c r="VSU64" s="47"/>
      <c r="VSV64" s="47"/>
      <c r="VSW64" s="47"/>
      <c r="VSX64" s="47"/>
      <c r="VSY64" s="47"/>
      <c r="VSZ64" s="47"/>
      <c r="VTA64" s="47"/>
      <c r="VTB64" s="47"/>
      <c r="VTC64" s="47"/>
      <c r="VTD64" s="47"/>
      <c r="VTE64" s="47"/>
      <c r="VTF64" s="47"/>
      <c r="VTG64" s="47"/>
      <c r="VTH64" s="47"/>
      <c r="VTI64" s="47"/>
      <c r="VTJ64" s="47"/>
      <c r="VTK64" s="47"/>
      <c r="VTL64" s="47"/>
      <c r="VTM64" s="47"/>
      <c r="VTN64" s="47"/>
      <c r="VTO64" s="47"/>
      <c r="VTP64" s="47"/>
      <c r="VTQ64" s="47"/>
      <c r="VTR64" s="47"/>
      <c r="VTS64" s="47"/>
      <c r="VTT64" s="47"/>
      <c r="VTU64" s="47"/>
      <c r="VTV64" s="47"/>
      <c r="VTW64" s="47"/>
      <c r="VTX64" s="47"/>
      <c r="VTY64" s="47"/>
      <c r="VTZ64" s="47"/>
      <c r="VUA64" s="47"/>
      <c r="VUB64" s="47"/>
      <c r="VUC64" s="47"/>
      <c r="VUD64" s="47"/>
      <c r="VUE64" s="47"/>
      <c r="VUF64" s="47"/>
      <c r="VUG64" s="47"/>
      <c r="VUH64" s="47"/>
      <c r="VUI64" s="47"/>
      <c r="VUJ64" s="47"/>
      <c r="VUK64" s="47"/>
      <c r="VUL64" s="47"/>
      <c r="VUM64" s="47"/>
      <c r="VUN64" s="47"/>
      <c r="VUO64" s="47"/>
      <c r="VUP64" s="47"/>
      <c r="VUQ64" s="47"/>
      <c r="VUR64" s="47"/>
      <c r="VUS64" s="47"/>
      <c r="VUT64" s="47"/>
      <c r="VUU64" s="47"/>
      <c r="VUV64" s="47"/>
      <c r="VUW64" s="47"/>
      <c r="VUX64" s="47"/>
      <c r="VUY64" s="47"/>
      <c r="VUZ64" s="47"/>
      <c r="VVA64" s="47"/>
      <c r="VVB64" s="47"/>
      <c r="VVC64" s="47"/>
      <c r="VVD64" s="47"/>
      <c r="VVE64" s="47"/>
      <c r="VVF64" s="47"/>
      <c r="VVG64" s="47"/>
      <c r="VVH64" s="47"/>
      <c r="VVI64" s="47"/>
      <c r="VVJ64" s="47"/>
      <c r="VVK64" s="47"/>
      <c r="VVL64" s="47"/>
      <c r="VVM64" s="47"/>
      <c r="VVN64" s="47"/>
      <c r="VVO64" s="47"/>
      <c r="VVP64" s="47"/>
      <c r="VVQ64" s="47"/>
      <c r="VVR64" s="47"/>
      <c r="VVS64" s="47"/>
      <c r="VVT64" s="47"/>
      <c r="VVU64" s="47"/>
      <c r="VVV64" s="47"/>
      <c r="VVW64" s="47"/>
      <c r="VVX64" s="47"/>
      <c r="VVY64" s="47"/>
      <c r="VVZ64" s="47"/>
      <c r="VWA64" s="47"/>
      <c r="VWB64" s="47"/>
      <c r="VWC64" s="47"/>
      <c r="VWD64" s="47"/>
      <c r="VWE64" s="47"/>
      <c r="VWF64" s="47"/>
      <c r="VWG64" s="47"/>
      <c r="VWH64" s="47"/>
      <c r="VWI64" s="47"/>
      <c r="VWJ64" s="47"/>
      <c r="VWK64" s="47"/>
      <c r="VWL64" s="47"/>
      <c r="VWM64" s="47"/>
      <c r="VWN64" s="47"/>
      <c r="VWO64" s="47"/>
      <c r="VWP64" s="47"/>
      <c r="VWQ64" s="47"/>
      <c r="VWR64" s="47"/>
      <c r="VWS64" s="47"/>
      <c r="VWT64" s="47"/>
      <c r="VWU64" s="47"/>
      <c r="VWV64" s="47"/>
      <c r="VWW64" s="47"/>
      <c r="VWX64" s="47"/>
      <c r="VWY64" s="47"/>
      <c r="VWZ64" s="47"/>
      <c r="VXA64" s="47"/>
      <c r="VXB64" s="47"/>
      <c r="VXC64" s="47"/>
      <c r="VXD64" s="47"/>
      <c r="VXE64" s="47"/>
      <c r="VXF64" s="47"/>
      <c r="VXG64" s="47"/>
      <c r="VXH64" s="47"/>
      <c r="VXI64" s="47"/>
      <c r="VXJ64" s="47"/>
      <c r="VXK64" s="47"/>
      <c r="VXL64" s="47"/>
      <c r="VXM64" s="47"/>
      <c r="VXN64" s="47"/>
      <c r="VXO64" s="47"/>
      <c r="VXP64" s="47"/>
      <c r="VXQ64" s="47"/>
      <c r="VXR64" s="47"/>
      <c r="VXS64" s="47"/>
      <c r="VXT64" s="47"/>
      <c r="VXU64" s="47"/>
      <c r="VXV64" s="47"/>
      <c r="VXW64" s="47"/>
      <c r="VXX64" s="47"/>
      <c r="VXY64" s="47"/>
      <c r="VXZ64" s="47"/>
      <c r="VYA64" s="47"/>
      <c r="VYB64" s="47"/>
      <c r="VYC64" s="47"/>
      <c r="VYD64" s="47"/>
      <c r="VYE64" s="47"/>
      <c r="VYF64" s="47"/>
      <c r="VYG64" s="47"/>
      <c r="VYH64" s="47"/>
      <c r="VYI64" s="47"/>
      <c r="VYJ64" s="47"/>
      <c r="VYK64" s="47"/>
      <c r="VYL64" s="47"/>
      <c r="VYM64" s="47"/>
      <c r="VYN64" s="47"/>
      <c r="VYO64" s="47"/>
      <c r="VYP64" s="47"/>
      <c r="VYQ64" s="47"/>
      <c r="VYR64" s="47"/>
      <c r="VYS64" s="47"/>
      <c r="VYT64" s="47"/>
      <c r="VYU64" s="47"/>
      <c r="VYV64" s="47"/>
      <c r="VYW64" s="47"/>
      <c r="VYX64" s="47"/>
      <c r="VYY64" s="47"/>
      <c r="VYZ64" s="47"/>
      <c r="VZA64" s="47"/>
      <c r="VZB64" s="47"/>
      <c r="VZC64" s="47"/>
      <c r="VZD64" s="47"/>
      <c r="VZE64" s="47"/>
      <c r="VZF64" s="47"/>
      <c r="VZG64" s="47"/>
      <c r="VZH64" s="47"/>
      <c r="VZI64" s="47"/>
      <c r="VZJ64" s="47"/>
      <c r="VZK64" s="47"/>
      <c r="VZL64" s="47"/>
      <c r="VZM64" s="47"/>
      <c r="VZN64" s="47"/>
      <c r="VZO64" s="47"/>
      <c r="VZP64" s="47"/>
      <c r="VZQ64" s="47"/>
      <c r="VZR64" s="47"/>
      <c r="VZS64" s="47"/>
      <c r="VZT64" s="47"/>
      <c r="VZU64" s="47"/>
      <c r="VZV64" s="47"/>
      <c r="VZW64" s="47"/>
      <c r="VZX64" s="47"/>
      <c r="VZY64" s="47"/>
      <c r="VZZ64" s="47"/>
      <c r="WAA64" s="47"/>
      <c r="WAB64" s="47"/>
      <c r="WAC64" s="47"/>
      <c r="WAD64" s="47"/>
      <c r="WAE64" s="47"/>
      <c r="WAF64" s="47"/>
      <c r="WAG64" s="47"/>
      <c r="WAH64" s="47"/>
      <c r="WAI64" s="47"/>
      <c r="WAJ64" s="47"/>
      <c r="WAK64" s="47"/>
      <c r="WAL64" s="47"/>
      <c r="WAM64" s="47"/>
      <c r="WAN64" s="47"/>
      <c r="WAO64" s="47"/>
      <c r="WAP64" s="47"/>
      <c r="WAQ64" s="47"/>
      <c r="WAR64" s="47"/>
      <c r="WAS64" s="47"/>
      <c r="WAT64" s="47"/>
      <c r="WAU64" s="47"/>
      <c r="WAV64" s="47"/>
      <c r="WAW64" s="47"/>
      <c r="WAX64" s="47"/>
      <c r="WAY64" s="47"/>
      <c r="WAZ64" s="47"/>
      <c r="WBA64" s="47"/>
      <c r="WBB64" s="47"/>
      <c r="WBC64" s="47"/>
      <c r="WBD64" s="47"/>
      <c r="WBE64" s="47"/>
      <c r="WBF64" s="47"/>
      <c r="WBG64" s="47"/>
      <c r="WBH64" s="47"/>
      <c r="WBI64" s="47"/>
      <c r="WBJ64" s="47"/>
      <c r="WBK64" s="47"/>
      <c r="WBL64" s="47"/>
      <c r="WBM64" s="47"/>
      <c r="WBN64" s="47"/>
      <c r="WBO64" s="47"/>
      <c r="WBP64" s="47"/>
      <c r="WBQ64" s="47"/>
      <c r="WBR64" s="47"/>
      <c r="WBS64" s="47"/>
      <c r="WBT64" s="47"/>
      <c r="WBU64" s="47"/>
      <c r="WBV64" s="47"/>
      <c r="WBW64" s="47"/>
      <c r="WBX64" s="47"/>
      <c r="WBY64" s="47"/>
      <c r="WBZ64" s="47"/>
      <c r="WCA64" s="47"/>
      <c r="WCB64" s="47"/>
      <c r="WCC64" s="47"/>
      <c r="WCD64" s="47"/>
      <c r="WCE64" s="47"/>
      <c r="WCF64" s="47"/>
      <c r="WCG64" s="47"/>
      <c r="WCH64" s="47"/>
      <c r="WCI64" s="47"/>
      <c r="WCJ64" s="47"/>
      <c r="WCK64" s="47"/>
      <c r="WCL64" s="47"/>
      <c r="WCM64" s="47"/>
      <c r="WCN64" s="47"/>
      <c r="WCO64" s="47"/>
      <c r="WCP64" s="47"/>
      <c r="WCQ64" s="47"/>
      <c r="WCR64" s="47"/>
      <c r="WCS64" s="47"/>
      <c r="WCT64" s="47"/>
      <c r="WCU64" s="47"/>
      <c r="WCV64" s="47"/>
      <c r="WCW64" s="47"/>
      <c r="WCX64" s="47"/>
      <c r="WCY64" s="47"/>
      <c r="WCZ64" s="47"/>
      <c r="WDA64" s="47"/>
      <c r="WDB64" s="47"/>
      <c r="WDC64" s="47"/>
      <c r="WDD64" s="47"/>
      <c r="WDE64" s="47"/>
      <c r="WDF64" s="47"/>
      <c r="WDG64" s="47"/>
      <c r="WDH64" s="47"/>
      <c r="WDI64" s="47"/>
      <c r="WDJ64" s="47"/>
      <c r="WDK64" s="47"/>
      <c r="WDL64" s="47"/>
      <c r="WDM64" s="47"/>
      <c r="WDN64" s="47"/>
      <c r="WDO64" s="47"/>
      <c r="WDP64" s="47"/>
      <c r="WDQ64" s="47"/>
      <c r="WDR64" s="47"/>
      <c r="WDS64" s="47"/>
      <c r="WDT64" s="47"/>
      <c r="WDU64" s="47"/>
      <c r="WDV64" s="47"/>
      <c r="WDW64" s="47"/>
      <c r="WDX64" s="47"/>
      <c r="WDY64" s="47"/>
      <c r="WDZ64" s="47"/>
      <c r="WEA64" s="47"/>
      <c r="WEB64" s="47"/>
      <c r="WEC64" s="47"/>
      <c r="WED64" s="47"/>
      <c r="WEE64" s="47"/>
      <c r="WEF64" s="47"/>
      <c r="WEG64" s="47"/>
      <c r="WEH64" s="47"/>
      <c r="WEI64" s="47"/>
      <c r="WEJ64" s="47"/>
      <c r="WEK64" s="47"/>
      <c r="WEL64" s="47"/>
      <c r="WEM64" s="47"/>
      <c r="WEN64" s="47"/>
      <c r="WEO64" s="47"/>
      <c r="WEP64" s="47"/>
      <c r="WEQ64" s="47"/>
      <c r="WER64" s="47"/>
      <c r="WES64" s="47"/>
      <c r="WET64" s="47"/>
      <c r="WEU64" s="47"/>
      <c r="WEV64" s="47"/>
      <c r="WEW64" s="47"/>
      <c r="WEX64" s="47"/>
      <c r="WEY64" s="47"/>
      <c r="WEZ64" s="47"/>
      <c r="WFA64" s="47"/>
      <c r="WFB64" s="47"/>
      <c r="WFC64" s="47"/>
      <c r="WFD64" s="47"/>
      <c r="WFE64" s="47"/>
      <c r="WFF64" s="47"/>
      <c r="WFG64" s="47"/>
      <c r="WFH64" s="47"/>
      <c r="WFI64" s="47"/>
      <c r="WFJ64" s="47"/>
      <c r="WFK64" s="47"/>
      <c r="WFL64" s="47"/>
      <c r="WFM64" s="47"/>
      <c r="WFN64" s="47"/>
      <c r="WFO64" s="47"/>
      <c r="WFP64" s="47"/>
      <c r="WFQ64" s="47"/>
      <c r="WFR64" s="47"/>
      <c r="WFS64" s="47"/>
      <c r="WFT64" s="47"/>
      <c r="WFU64" s="47"/>
      <c r="WFV64" s="47"/>
      <c r="WFW64" s="47"/>
      <c r="WFX64" s="47"/>
      <c r="WFY64" s="47"/>
      <c r="WFZ64" s="47"/>
      <c r="WGA64" s="47"/>
      <c r="WGB64" s="47"/>
      <c r="WGC64" s="47"/>
      <c r="WGD64" s="47"/>
      <c r="WGE64" s="47"/>
      <c r="WGF64" s="47"/>
      <c r="WGG64" s="47"/>
      <c r="WGH64" s="47"/>
      <c r="WGI64" s="47"/>
      <c r="WGJ64" s="47"/>
      <c r="WGK64" s="47"/>
      <c r="WGL64" s="47"/>
      <c r="WGM64" s="47"/>
      <c r="WGN64" s="47"/>
      <c r="WGO64" s="47"/>
      <c r="WGP64" s="47"/>
      <c r="WGQ64" s="47"/>
      <c r="WGR64" s="47"/>
      <c r="WGS64" s="47"/>
      <c r="WGT64" s="47"/>
      <c r="WGU64" s="47"/>
      <c r="WGV64" s="47"/>
      <c r="WGW64" s="47"/>
      <c r="WGX64" s="47"/>
      <c r="WGY64" s="47"/>
      <c r="WGZ64" s="47"/>
      <c r="WHA64" s="47"/>
      <c r="WHB64" s="47"/>
      <c r="WHC64" s="47"/>
      <c r="WHD64" s="47"/>
      <c r="WHE64" s="47"/>
      <c r="WHF64" s="47"/>
      <c r="WHG64" s="47"/>
      <c r="WHH64" s="47"/>
      <c r="WHI64" s="47"/>
      <c r="WHJ64" s="47"/>
      <c r="WHK64" s="47"/>
      <c r="WHL64" s="47"/>
      <c r="WHM64" s="47"/>
      <c r="WHN64" s="47"/>
      <c r="WHO64" s="47"/>
      <c r="WHP64" s="47"/>
      <c r="WHQ64" s="47"/>
      <c r="WHR64" s="47"/>
      <c r="WHS64" s="47"/>
      <c r="WHT64" s="47"/>
      <c r="WHU64" s="47"/>
      <c r="WHV64" s="47"/>
      <c r="WHW64" s="47"/>
      <c r="WHX64" s="47"/>
      <c r="WHY64" s="47"/>
      <c r="WHZ64" s="47"/>
      <c r="WIA64" s="47"/>
      <c r="WIB64" s="47"/>
      <c r="WIC64" s="47"/>
      <c r="WID64" s="47"/>
      <c r="WIE64" s="47"/>
      <c r="WIF64" s="47"/>
      <c r="WIG64" s="47"/>
      <c r="WIH64" s="47"/>
      <c r="WII64" s="47"/>
      <c r="WIJ64" s="47"/>
      <c r="WIK64" s="47"/>
      <c r="WIL64" s="47"/>
      <c r="WIM64" s="47"/>
      <c r="WIN64" s="47"/>
      <c r="WIO64" s="47"/>
      <c r="WIP64" s="47"/>
      <c r="WIQ64" s="47"/>
      <c r="WIR64" s="47"/>
      <c r="WIS64" s="47"/>
      <c r="WIT64" s="47"/>
      <c r="WIU64" s="47"/>
      <c r="WIV64" s="47"/>
      <c r="WIW64" s="47"/>
      <c r="WIX64" s="47"/>
      <c r="WIY64" s="47"/>
      <c r="WIZ64" s="47"/>
      <c r="WJA64" s="47"/>
      <c r="WJB64" s="47"/>
      <c r="WJC64" s="47"/>
      <c r="WJD64" s="47"/>
      <c r="WJE64" s="47"/>
      <c r="WJF64" s="47"/>
      <c r="WJG64" s="47"/>
      <c r="WJH64" s="47"/>
      <c r="WJI64" s="47"/>
      <c r="WJJ64" s="47"/>
      <c r="WJK64" s="47"/>
      <c r="WJL64" s="47"/>
      <c r="WJM64" s="47"/>
      <c r="WJN64" s="47"/>
      <c r="WJO64" s="47"/>
      <c r="WJP64" s="47"/>
      <c r="WJQ64" s="47"/>
      <c r="WJR64" s="47"/>
      <c r="WJS64" s="47"/>
      <c r="WJT64" s="47"/>
      <c r="WJU64" s="47"/>
      <c r="WJV64" s="47"/>
      <c r="WJW64" s="47"/>
      <c r="WJX64" s="47"/>
      <c r="WJY64" s="47"/>
      <c r="WJZ64" s="47"/>
      <c r="WKA64" s="47"/>
      <c r="WKB64" s="47"/>
      <c r="WKC64" s="47"/>
      <c r="WKD64" s="47"/>
      <c r="WKE64" s="47"/>
      <c r="WKF64" s="47"/>
      <c r="WKG64" s="47"/>
      <c r="WKH64" s="47"/>
      <c r="WKI64" s="47"/>
      <c r="WKJ64" s="47"/>
      <c r="WKK64" s="47"/>
      <c r="WKL64" s="47"/>
      <c r="WKM64" s="47"/>
      <c r="WKN64" s="47"/>
      <c r="WKO64" s="47"/>
      <c r="WKP64" s="47"/>
      <c r="WKQ64" s="47"/>
      <c r="WKR64" s="47"/>
      <c r="WKS64" s="47"/>
      <c r="WKT64" s="47"/>
      <c r="WKU64" s="47"/>
      <c r="WKV64" s="47"/>
      <c r="WKW64" s="47"/>
      <c r="WKX64" s="47"/>
      <c r="WKY64" s="47"/>
      <c r="WKZ64" s="47"/>
      <c r="WLA64" s="47"/>
      <c r="WLB64" s="47"/>
      <c r="WLC64" s="47"/>
      <c r="WLD64" s="47"/>
      <c r="WLE64" s="47"/>
      <c r="WLF64" s="47"/>
      <c r="WLG64" s="47"/>
      <c r="WLH64" s="47"/>
      <c r="WLI64" s="47"/>
      <c r="WLJ64" s="47"/>
      <c r="WLK64" s="47"/>
      <c r="WLL64" s="47"/>
      <c r="WLM64" s="47"/>
      <c r="WLN64" s="47"/>
      <c r="WLO64" s="47"/>
      <c r="WLP64" s="47"/>
      <c r="WLQ64" s="47"/>
      <c r="WLR64" s="47"/>
      <c r="WLS64" s="47"/>
      <c r="WLT64" s="47"/>
      <c r="WLU64" s="47"/>
      <c r="WLV64" s="47"/>
      <c r="WLW64" s="47"/>
      <c r="WLX64" s="47"/>
      <c r="WLY64" s="47"/>
      <c r="WLZ64" s="47"/>
      <c r="WMA64" s="47"/>
      <c r="WMB64" s="47"/>
      <c r="WMC64" s="47"/>
      <c r="WMD64" s="47"/>
      <c r="WME64" s="47"/>
      <c r="WMF64" s="47"/>
      <c r="WMG64" s="47"/>
      <c r="WMH64" s="47"/>
      <c r="WMI64" s="47"/>
      <c r="WMJ64" s="47"/>
      <c r="WMK64" s="47"/>
      <c r="WML64" s="47"/>
      <c r="WMM64" s="47"/>
      <c r="WMN64" s="47"/>
      <c r="WMO64" s="47"/>
      <c r="WMP64" s="47"/>
      <c r="WMQ64" s="47"/>
      <c r="WMR64" s="47"/>
      <c r="WMS64" s="47"/>
      <c r="WMT64" s="47"/>
      <c r="WMU64" s="47"/>
      <c r="WMV64" s="47"/>
      <c r="WMW64" s="47"/>
      <c r="WMX64" s="47"/>
      <c r="WMY64" s="47"/>
      <c r="WMZ64" s="47"/>
      <c r="WNA64" s="47"/>
      <c r="WNB64" s="47"/>
      <c r="WNC64" s="47"/>
      <c r="WND64" s="47"/>
      <c r="WNE64" s="47"/>
      <c r="WNF64" s="47"/>
      <c r="WNG64" s="47"/>
      <c r="WNH64" s="47"/>
      <c r="WNI64" s="47"/>
      <c r="WNJ64" s="47"/>
      <c r="WNK64" s="47"/>
      <c r="WNL64" s="47"/>
      <c r="WNM64" s="47"/>
      <c r="WNN64" s="47"/>
      <c r="WNO64" s="47"/>
      <c r="WNP64" s="47"/>
      <c r="WNQ64" s="47"/>
      <c r="WNR64" s="47"/>
      <c r="WNS64" s="47"/>
      <c r="WNT64" s="47"/>
      <c r="WNU64" s="47"/>
      <c r="WNV64" s="47"/>
      <c r="WNW64" s="47"/>
      <c r="WNX64" s="47"/>
      <c r="WNY64" s="47"/>
      <c r="WNZ64" s="47"/>
      <c r="WOA64" s="47"/>
      <c r="WOB64" s="47"/>
      <c r="WOC64" s="47"/>
      <c r="WOD64" s="47"/>
      <c r="WOE64" s="47"/>
      <c r="WOF64" s="47"/>
      <c r="WOG64" s="47"/>
      <c r="WOH64" s="47"/>
      <c r="WOI64" s="47"/>
      <c r="WOJ64" s="47"/>
      <c r="WOK64" s="47"/>
      <c r="WOL64" s="47"/>
      <c r="WOM64" s="47"/>
      <c r="WON64" s="47"/>
      <c r="WOO64" s="47"/>
      <c r="WOP64" s="47"/>
      <c r="WOQ64" s="47"/>
      <c r="WOR64" s="47"/>
      <c r="WOS64" s="47"/>
      <c r="WOT64" s="47"/>
      <c r="WOU64" s="47"/>
      <c r="WOV64" s="47"/>
      <c r="WOW64" s="47"/>
      <c r="WOX64" s="47"/>
      <c r="WOY64" s="47"/>
      <c r="WOZ64" s="47"/>
      <c r="WPA64" s="47"/>
      <c r="WPB64" s="47"/>
      <c r="WPC64" s="47"/>
      <c r="WPD64" s="47"/>
      <c r="WPE64" s="47"/>
      <c r="WPF64" s="47"/>
      <c r="WPG64" s="47"/>
      <c r="WPH64" s="47"/>
      <c r="WPI64" s="47"/>
      <c r="WPJ64" s="47"/>
      <c r="WPK64" s="47"/>
      <c r="WPL64" s="47"/>
      <c r="WPM64" s="47"/>
      <c r="WPN64" s="47"/>
      <c r="WPO64" s="47"/>
      <c r="WPP64" s="47"/>
      <c r="WPQ64" s="47"/>
      <c r="WPR64" s="47"/>
      <c r="WPS64" s="47"/>
      <c r="WPT64" s="47"/>
      <c r="WPU64" s="47"/>
      <c r="WPV64" s="47"/>
      <c r="WPW64" s="47"/>
      <c r="WPX64" s="47"/>
      <c r="WPY64" s="47"/>
      <c r="WPZ64" s="47"/>
      <c r="WQA64" s="47"/>
      <c r="WQB64" s="47"/>
      <c r="WQC64" s="47"/>
      <c r="WQD64" s="47"/>
      <c r="WQE64" s="47"/>
      <c r="WQF64" s="47"/>
      <c r="WQG64" s="47"/>
      <c r="WQH64" s="47"/>
      <c r="WQI64" s="47"/>
      <c r="WQJ64" s="47"/>
      <c r="WQK64" s="47"/>
      <c r="WQL64" s="47"/>
      <c r="WQM64" s="47"/>
      <c r="WQN64" s="47"/>
      <c r="WQO64" s="47"/>
      <c r="WQP64" s="47"/>
      <c r="WQQ64" s="47"/>
      <c r="WQR64" s="47"/>
      <c r="WQS64" s="47"/>
      <c r="WQT64" s="47"/>
      <c r="WQU64" s="47"/>
      <c r="WQV64" s="47"/>
      <c r="WQW64" s="47"/>
      <c r="WQX64" s="47"/>
      <c r="WQY64" s="47"/>
      <c r="WQZ64" s="47"/>
      <c r="WRA64" s="47"/>
      <c r="WRB64" s="47"/>
      <c r="WRC64" s="47"/>
      <c r="WRD64" s="47"/>
      <c r="WRE64" s="47"/>
      <c r="WRF64" s="47"/>
      <c r="WRG64" s="47"/>
      <c r="WRH64" s="47"/>
      <c r="WRI64" s="47"/>
      <c r="WRJ64" s="47"/>
      <c r="WRK64" s="47"/>
      <c r="WRL64" s="47"/>
      <c r="WRM64" s="47"/>
      <c r="WRN64" s="47"/>
      <c r="WRO64" s="47"/>
      <c r="WRP64" s="47"/>
      <c r="WRQ64" s="47"/>
      <c r="WRR64" s="47"/>
      <c r="WRS64" s="47"/>
      <c r="WRT64" s="47"/>
      <c r="WRU64" s="47"/>
      <c r="WRV64" s="47"/>
      <c r="WRW64" s="47"/>
      <c r="WRX64" s="47"/>
      <c r="WRY64" s="47"/>
      <c r="WRZ64" s="47"/>
      <c r="WSA64" s="47"/>
      <c r="WSB64" s="47"/>
      <c r="WSC64" s="47"/>
      <c r="WSD64" s="47"/>
      <c r="WSE64" s="47"/>
      <c r="WSF64" s="47"/>
      <c r="WSG64" s="47"/>
      <c r="WSH64" s="47"/>
      <c r="WSI64" s="47"/>
      <c r="WSJ64" s="47"/>
      <c r="WSK64" s="47"/>
      <c r="WSL64" s="47"/>
      <c r="WSM64" s="47"/>
      <c r="WSN64" s="47"/>
      <c r="WSO64" s="47"/>
      <c r="WSP64" s="47"/>
      <c r="WSQ64" s="47"/>
      <c r="WSR64" s="47"/>
      <c r="WSS64" s="47"/>
      <c r="WST64" s="47"/>
      <c r="WSU64" s="47"/>
      <c r="WSV64" s="47"/>
      <c r="WSW64" s="47"/>
      <c r="WSX64" s="47"/>
      <c r="WSY64" s="47"/>
      <c r="WSZ64" s="47"/>
      <c r="WTA64" s="47"/>
      <c r="WTB64" s="47"/>
      <c r="WTC64" s="47"/>
      <c r="WTD64" s="47"/>
      <c r="WTE64" s="47"/>
      <c r="WTF64" s="47"/>
      <c r="WTG64" s="47"/>
      <c r="WTH64" s="47"/>
      <c r="WTI64" s="47"/>
      <c r="WTJ64" s="47"/>
      <c r="WTK64" s="47"/>
      <c r="WTL64" s="47"/>
      <c r="WTM64" s="47"/>
      <c r="WTN64" s="47"/>
      <c r="WTO64" s="47"/>
      <c r="WTP64" s="47"/>
      <c r="WTQ64" s="47"/>
      <c r="WTR64" s="47"/>
      <c r="WTS64" s="47"/>
      <c r="WTT64" s="47"/>
      <c r="WTU64" s="47"/>
      <c r="WTV64" s="47"/>
      <c r="WTW64" s="47"/>
      <c r="WTX64" s="47"/>
      <c r="WTY64" s="47"/>
      <c r="WTZ64" s="47"/>
      <c r="WUA64" s="47"/>
      <c r="WUB64" s="47"/>
      <c r="WUC64" s="47"/>
      <c r="WUD64" s="47"/>
      <c r="WUE64" s="47"/>
      <c r="WUF64" s="47"/>
      <c r="WUG64" s="47"/>
      <c r="WUH64" s="47"/>
      <c r="WUI64" s="47"/>
      <c r="WUJ64" s="47"/>
      <c r="WUK64" s="47"/>
      <c r="WUL64" s="47"/>
      <c r="WUM64" s="47"/>
      <c r="WUN64" s="47"/>
      <c r="WUO64" s="47"/>
      <c r="WUP64" s="47"/>
      <c r="WUQ64" s="47"/>
      <c r="WUR64" s="47"/>
      <c r="WUS64" s="47"/>
      <c r="WUT64" s="47"/>
      <c r="WUU64" s="47"/>
      <c r="WUV64" s="47"/>
      <c r="WUW64" s="47"/>
      <c r="WUX64" s="47"/>
      <c r="WUY64" s="47"/>
      <c r="WUZ64" s="47"/>
      <c r="WVA64" s="47"/>
      <c r="WVB64" s="47"/>
      <c r="WVC64" s="47"/>
      <c r="WVD64" s="47"/>
      <c r="WVE64" s="47"/>
      <c r="WVF64" s="47"/>
      <c r="WVG64" s="47"/>
      <c r="WVH64" s="47"/>
      <c r="WVI64" s="47"/>
      <c r="WVJ64" s="47"/>
      <c r="WVK64" s="47"/>
      <c r="WVL64" s="47"/>
      <c r="WVM64" s="47"/>
      <c r="WVN64" s="47"/>
      <c r="WVO64" s="47"/>
      <c r="WVP64" s="47"/>
      <c r="WVQ64" s="47"/>
      <c r="WVR64" s="47"/>
      <c r="WVS64" s="47"/>
      <c r="WVT64" s="47"/>
      <c r="WVU64" s="47"/>
      <c r="WVV64" s="47"/>
      <c r="WVW64" s="47"/>
      <c r="WVX64" s="47"/>
      <c r="WVY64" s="47"/>
      <c r="WVZ64" s="47"/>
      <c r="WWA64" s="47"/>
      <c r="WWB64" s="47"/>
      <c r="WWC64" s="47"/>
      <c r="WWD64" s="47"/>
      <c r="WWE64" s="47"/>
      <c r="WWF64" s="47"/>
      <c r="WWG64" s="47"/>
      <c r="WWH64" s="47"/>
      <c r="WWI64" s="47"/>
      <c r="WWJ64" s="47"/>
      <c r="WWK64" s="47"/>
      <c r="WWL64" s="47"/>
      <c r="WWM64" s="47"/>
      <c r="WWN64" s="47"/>
      <c r="WWO64" s="47"/>
      <c r="WWP64" s="47"/>
      <c r="WWQ64" s="47"/>
      <c r="WWR64" s="47"/>
      <c r="WWS64" s="47"/>
      <c r="WWT64" s="47"/>
      <c r="WWU64" s="47"/>
      <c r="WWV64" s="47"/>
      <c r="WWW64" s="47"/>
      <c r="WWX64" s="47"/>
      <c r="WWY64" s="47"/>
      <c r="WWZ64" s="47"/>
      <c r="WXA64" s="47"/>
      <c r="WXB64" s="47"/>
      <c r="WXC64" s="47"/>
      <c r="WXD64" s="47"/>
      <c r="WXE64" s="47"/>
      <c r="WXF64" s="47"/>
      <c r="WXG64" s="47"/>
      <c r="WXH64" s="47"/>
      <c r="WXI64" s="47"/>
      <c r="WXJ64" s="47"/>
      <c r="WXK64" s="47"/>
      <c r="WXL64" s="47"/>
      <c r="WXM64" s="47"/>
      <c r="WXN64" s="47"/>
      <c r="WXO64" s="47"/>
      <c r="WXP64" s="47"/>
      <c r="WXQ64" s="47"/>
      <c r="WXR64" s="47"/>
      <c r="WXS64" s="47"/>
      <c r="WXT64" s="47"/>
      <c r="WXU64" s="47"/>
      <c r="WXV64" s="47"/>
      <c r="WXW64" s="47"/>
      <c r="WXX64" s="47"/>
      <c r="WXY64" s="47"/>
      <c r="WXZ64" s="47"/>
      <c r="WYA64" s="47"/>
      <c r="WYB64" s="47"/>
      <c r="WYC64" s="47"/>
      <c r="WYD64" s="47"/>
      <c r="WYE64" s="47"/>
      <c r="WYF64" s="47"/>
      <c r="WYG64" s="47"/>
      <c r="WYH64" s="47"/>
      <c r="WYI64" s="47"/>
      <c r="WYJ64" s="47"/>
      <c r="WYK64" s="47"/>
      <c r="WYL64" s="47"/>
      <c r="WYM64" s="47"/>
      <c r="WYN64" s="47"/>
      <c r="WYO64" s="47"/>
      <c r="WYP64" s="47"/>
      <c r="WYQ64" s="47"/>
      <c r="WYR64" s="47"/>
      <c r="WYS64" s="47"/>
      <c r="WYT64" s="47"/>
      <c r="WYU64" s="47"/>
      <c r="WYV64" s="47"/>
      <c r="WYW64" s="47"/>
      <c r="WYX64" s="47"/>
      <c r="WYY64" s="47"/>
      <c r="WYZ64" s="47"/>
      <c r="WZA64" s="47"/>
      <c r="WZB64" s="47"/>
      <c r="WZC64" s="47"/>
      <c r="WZD64" s="47"/>
      <c r="WZE64" s="47"/>
      <c r="WZF64" s="47"/>
      <c r="WZG64" s="47"/>
      <c r="WZH64" s="47"/>
      <c r="WZI64" s="47"/>
      <c r="WZJ64" s="47"/>
      <c r="WZK64" s="47"/>
      <c r="WZL64" s="47"/>
      <c r="WZM64" s="47"/>
      <c r="WZN64" s="47"/>
      <c r="WZO64" s="47"/>
      <c r="WZP64" s="47"/>
      <c r="WZQ64" s="47"/>
      <c r="WZR64" s="47"/>
      <c r="WZS64" s="47"/>
      <c r="WZT64" s="47"/>
      <c r="WZU64" s="47"/>
      <c r="WZV64" s="47"/>
      <c r="WZW64" s="47"/>
      <c r="WZX64" s="47"/>
      <c r="WZY64" s="47"/>
      <c r="WZZ64" s="47"/>
      <c r="XAA64" s="47"/>
      <c r="XAB64" s="47"/>
      <c r="XAC64" s="47"/>
      <c r="XAD64" s="47"/>
      <c r="XAE64" s="47"/>
      <c r="XAF64" s="47"/>
      <c r="XAG64" s="47"/>
      <c r="XAH64" s="47"/>
      <c r="XAI64" s="47"/>
      <c r="XAJ64" s="47"/>
      <c r="XAK64" s="47"/>
      <c r="XAL64" s="47"/>
      <c r="XAM64" s="47"/>
      <c r="XAN64" s="47"/>
      <c r="XAO64" s="47"/>
      <c r="XAP64" s="47"/>
      <c r="XAQ64" s="47"/>
      <c r="XAR64" s="47"/>
      <c r="XAS64" s="47"/>
      <c r="XAT64" s="47"/>
      <c r="XAU64" s="47"/>
      <c r="XAV64" s="47"/>
      <c r="XAW64" s="47"/>
      <c r="XAX64" s="47"/>
      <c r="XAY64" s="47"/>
      <c r="XAZ64" s="47"/>
      <c r="XBA64" s="47"/>
      <c r="XBB64" s="47"/>
      <c r="XBC64" s="47"/>
      <c r="XBD64" s="47"/>
      <c r="XBE64" s="47"/>
      <c r="XBF64" s="47"/>
      <c r="XBG64" s="47"/>
      <c r="XBH64" s="47"/>
      <c r="XBI64" s="47"/>
      <c r="XBJ64" s="47"/>
      <c r="XBK64" s="47"/>
      <c r="XBL64" s="47"/>
      <c r="XBM64" s="47"/>
      <c r="XBN64" s="47"/>
      <c r="XBO64" s="47"/>
      <c r="XBP64" s="47"/>
      <c r="XBQ64" s="47"/>
      <c r="XBR64" s="47"/>
      <c r="XBS64" s="47"/>
      <c r="XBT64" s="47"/>
      <c r="XBU64" s="47"/>
      <c r="XBV64" s="47"/>
      <c r="XBW64" s="47"/>
      <c r="XBX64" s="47"/>
      <c r="XBY64" s="47"/>
      <c r="XBZ64" s="47"/>
      <c r="XCA64" s="47"/>
      <c r="XCB64" s="47"/>
      <c r="XCC64" s="47"/>
      <c r="XCD64" s="47"/>
      <c r="XCE64" s="47"/>
      <c r="XCF64" s="47"/>
      <c r="XCG64" s="47"/>
      <c r="XCH64" s="47"/>
      <c r="XCI64" s="47"/>
      <c r="XCJ64" s="47"/>
      <c r="XCK64" s="47"/>
      <c r="XCL64" s="47"/>
      <c r="XCM64" s="47"/>
      <c r="XCN64" s="47"/>
      <c r="XCO64" s="47"/>
      <c r="XCP64" s="47"/>
      <c r="XCQ64" s="47"/>
      <c r="XCR64" s="47"/>
      <c r="XCS64" s="47"/>
      <c r="XCT64" s="47"/>
      <c r="XCU64" s="47"/>
      <c r="XCV64" s="47"/>
      <c r="XCW64" s="47"/>
      <c r="XCX64" s="47"/>
      <c r="XCY64" s="47"/>
      <c r="XCZ64" s="47"/>
      <c r="XDA64" s="47"/>
      <c r="XDB64" s="47"/>
      <c r="XDC64" s="47"/>
      <c r="XDD64" s="47"/>
      <c r="XDE64" s="47"/>
      <c r="XDF64" s="47"/>
      <c r="XDG64" s="47"/>
      <c r="XDH64" s="47"/>
      <c r="XDI64" s="47"/>
      <c r="XDJ64" s="47"/>
      <c r="XDK64" s="47"/>
      <c r="XDL64" s="47"/>
      <c r="XDM64" s="47"/>
      <c r="XDN64" s="47"/>
      <c r="XDO64" s="47"/>
      <c r="XDP64" s="47"/>
      <c r="XDQ64" s="47"/>
      <c r="XDR64" s="47"/>
      <c r="XDS64" s="47"/>
      <c r="XDT64" s="47"/>
      <c r="XDU64" s="47"/>
      <c r="XDV64" s="47"/>
      <c r="XDW64" s="47"/>
      <c r="XDX64" s="47"/>
      <c r="XDY64" s="47"/>
      <c r="XDZ64" s="47"/>
      <c r="XEA64" s="47"/>
      <c r="XEB64" s="47"/>
      <c r="XEC64" s="47"/>
      <c r="XED64" s="47"/>
      <c r="XEE64" s="47"/>
      <c r="XEF64" s="47"/>
      <c r="XEG64" s="47"/>
      <c r="XEH64" s="47"/>
      <c r="XEI64" s="47"/>
      <c r="XEJ64" s="47"/>
      <c r="XEK64" s="47"/>
      <c r="XEL64" s="47"/>
      <c r="XEM64" s="47"/>
      <c r="XEN64" s="47"/>
      <c r="XEO64" s="47"/>
      <c r="XEP64" s="47"/>
      <c r="XEQ64" s="47"/>
      <c r="XER64" s="47"/>
      <c r="XES64" s="47"/>
      <c r="XET64" s="47"/>
      <c r="XEU64" s="47"/>
      <c r="XEV64" s="47"/>
      <c r="XEW64" s="47"/>
      <c r="XEX64" s="47"/>
      <c r="XEY64" s="47"/>
      <c r="XFA64" s="47"/>
      <c r="XFB64" s="47"/>
    </row>
    <row r="65" spans="1:16382" s="23" customFormat="1">
      <c r="A65" s="41">
        <v>61</v>
      </c>
      <c r="B65" s="15" t="s">
        <v>360</v>
      </c>
      <c r="C65" s="12" t="s">
        <v>379</v>
      </c>
      <c r="D65" s="13">
        <v>52</v>
      </c>
      <c r="E65" s="15">
        <v>2100301</v>
      </c>
      <c r="F65" s="15" t="s">
        <v>639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  <c r="IX65" s="47"/>
      <c r="IY65" s="47"/>
      <c r="IZ65" s="47"/>
      <c r="JA65" s="47"/>
      <c r="JB65" s="47"/>
      <c r="JC65" s="47"/>
      <c r="JD65" s="47"/>
      <c r="JE65" s="47"/>
      <c r="JF65" s="47"/>
      <c r="JG65" s="47"/>
      <c r="JH65" s="47"/>
      <c r="JI65" s="47"/>
      <c r="JJ65" s="47"/>
      <c r="JK65" s="47"/>
      <c r="JL65" s="47"/>
      <c r="JM65" s="47"/>
      <c r="JN65" s="47"/>
      <c r="JO65" s="47"/>
      <c r="JP65" s="47"/>
      <c r="JQ65" s="47"/>
      <c r="JR65" s="47"/>
      <c r="JS65" s="47"/>
      <c r="JT65" s="47"/>
      <c r="JU65" s="47"/>
      <c r="JV65" s="47"/>
      <c r="JW65" s="47"/>
      <c r="JX65" s="47"/>
      <c r="JY65" s="47"/>
      <c r="JZ65" s="47"/>
      <c r="KA65" s="47"/>
      <c r="KB65" s="47"/>
      <c r="KC65" s="47"/>
      <c r="KD65" s="47"/>
      <c r="KE65" s="47"/>
      <c r="KF65" s="47"/>
      <c r="KG65" s="47"/>
      <c r="KH65" s="47"/>
      <c r="KI65" s="47"/>
      <c r="KJ65" s="47"/>
      <c r="KK65" s="47"/>
      <c r="KL65" s="47"/>
      <c r="KM65" s="47"/>
      <c r="KN65" s="47"/>
      <c r="KO65" s="47"/>
      <c r="KP65" s="47"/>
      <c r="KQ65" s="47"/>
      <c r="KR65" s="47"/>
      <c r="KS65" s="47"/>
      <c r="KT65" s="47"/>
      <c r="KU65" s="47"/>
      <c r="KV65" s="47"/>
      <c r="KW65" s="47"/>
      <c r="KX65" s="47"/>
      <c r="KY65" s="47"/>
      <c r="KZ65" s="47"/>
      <c r="LA65" s="47"/>
      <c r="LB65" s="47"/>
      <c r="LC65" s="47"/>
      <c r="LD65" s="47"/>
      <c r="LE65" s="47"/>
      <c r="LF65" s="47"/>
      <c r="LG65" s="47"/>
      <c r="LH65" s="47"/>
      <c r="LI65" s="47"/>
      <c r="LJ65" s="47"/>
      <c r="LK65" s="47"/>
      <c r="LL65" s="47"/>
      <c r="LM65" s="47"/>
      <c r="LN65" s="47"/>
      <c r="LO65" s="47"/>
      <c r="LP65" s="47"/>
      <c r="LQ65" s="47"/>
      <c r="LR65" s="47"/>
      <c r="LS65" s="47"/>
      <c r="LT65" s="47"/>
      <c r="LU65" s="47"/>
      <c r="LV65" s="47"/>
      <c r="LW65" s="47"/>
      <c r="LX65" s="47"/>
      <c r="LY65" s="47"/>
      <c r="LZ65" s="47"/>
      <c r="MA65" s="47"/>
      <c r="MB65" s="47"/>
      <c r="MC65" s="47"/>
      <c r="MD65" s="47"/>
      <c r="ME65" s="47"/>
      <c r="MF65" s="47"/>
      <c r="MG65" s="47"/>
      <c r="MH65" s="47"/>
      <c r="MI65" s="47"/>
      <c r="MJ65" s="47"/>
      <c r="MK65" s="47"/>
      <c r="ML65" s="47"/>
      <c r="MM65" s="47"/>
      <c r="MN65" s="47"/>
      <c r="MO65" s="47"/>
      <c r="MP65" s="47"/>
      <c r="MQ65" s="47"/>
      <c r="MR65" s="47"/>
      <c r="MS65" s="47"/>
      <c r="MT65" s="47"/>
      <c r="MU65" s="47"/>
      <c r="MV65" s="47"/>
      <c r="MW65" s="47"/>
      <c r="MX65" s="47"/>
      <c r="MY65" s="47"/>
      <c r="MZ65" s="47"/>
      <c r="NA65" s="47"/>
      <c r="NB65" s="47"/>
      <c r="NC65" s="47"/>
      <c r="ND65" s="47"/>
      <c r="NE65" s="47"/>
      <c r="NF65" s="47"/>
      <c r="NG65" s="47"/>
      <c r="NH65" s="47"/>
      <c r="NI65" s="47"/>
      <c r="NJ65" s="47"/>
      <c r="NK65" s="47"/>
      <c r="NL65" s="47"/>
      <c r="NM65" s="47"/>
      <c r="NN65" s="47"/>
      <c r="NO65" s="47"/>
      <c r="NP65" s="47"/>
      <c r="NQ65" s="47"/>
      <c r="NR65" s="47"/>
      <c r="NS65" s="47"/>
      <c r="NT65" s="47"/>
      <c r="NU65" s="47"/>
      <c r="NV65" s="47"/>
      <c r="NW65" s="47"/>
      <c r="NX65" s="47"/>
      <c r="NY65" s="47"/>
      <c r="NZ65" s="47"/>
      <c r="OA65" s="47"/>
      <c r="OB65" s="47"/>
      <c r="OC65" s="47"/>
      <c r="OD65" s="47"/>
      <c r="OE65" s="47"/>
      <c r="OF65" s="47"/>
      <c r="OG65" s="47"/>
      <c r="OH65" s="47"/>
      <c r="OI65" s="47"/>
      <c r="OJ65" s="47"/>
      <c r="OK65" s="47"/>
      <c r="OL65" s="47"/>
      <c r="OM65" s="47"/>
      <c r="ON65" s="47"/>
      <c r="OO65" s="47"/>
      <c r="OP65" s="47"/>
      <c r="OQ65" s="47"/>
      <c r="OR65" s="47"/>
      <c r="OS65" s="47"/>
      <c r="OT65" s="47"/>
      <c r="OU65" s="47"/>
      <c r="OV65" s="47"/>
      <c r="OW65" s="47"/>
      <c r="OX65" s="47"/>
      <c r="OY65" s="47"/>
      <c r="OZ65" s="47"/>
      <c r="PA65" s="47"/>
      <c r="PB65" s="47"/>
      <c r="PC65" s="47"/>
      <c r="PD65" s="47"/>
      <c r="PE65" s="47"/>
      <c r="PF65" s="47"/>
      <c r="PG65" s="47"/>
      <c r="PH65" s="47"/>
      <c r="PI65" s="47"/>
      <c r="PJ65" s="47"/>
      <c r="PK65" s="47"/>
      <c r="PL65" s="47"/>
      <c r="PM65" s="47"/>
      <c r="PN65" s="47"/>
      <c r="PO65" s="47"/>
      <c r="PP65" s="47"/>
      <c r="PQ65" s="47"/>
      <c r="PR65" s="47"/>
      <c r="PS65" s="47"/>
      <c r="PT65" s="47"/>
      <c r="PU65" s="47"/>
      <c r="PV65" s="47"/>
      <c r="PW65" s="47"/>
      <c r="PX65" s="47"/>
      <c r="PY65" s="47"/>
      <c r="PZ65" s="47"/>
      <c r="QA65" s="47"/>
      <c r="QB65" s="47"/>
      <c r="QC65" s="47"/>
      <c r="QD65" s="47"/>
      <c r="QE65" s="47"/>
      <c r="QF65" s="47"/>
      <c r="QG65" s="47"/>
      <c r="QH65" s="47"/>
      <c r="QI65" s="47"/>
      <c r="QJ65" s="47"/>
      <c r="QK65" s="47"/>
      <c r="QL65" s="47"/>
      <c r="QM65" s="47"/>
      <c r="QN65" s="47"/>
      <c r="QO65" s="47"/>
      <c r="QP65" s="47"/>
      <c r="QQ65" s="47"/>
      <c r="QR65" s="47"/>
      <c r="QS65" s="47"/>
      <c r="QT65" s="47"/>
      <c r="QU65" s="47"/>
      <c r="QV65" s="47"/>
      <c r="QW65" s="47"/>
      <c r="QX65" s="47"/>
      <c r="QY65" s="47"/>
      <c r="QZ65" s="47"/>
      <c r="RA65" s="47"/>
      <c r="RB65" s="47"/>
      <c r="RC65" s="47"/>
      <c r="RD65" s="47"/>
      <c r="RE65" s="47"/>
      <c r="RF65" s="47"/>
      <c r="RG65" s="47"/>
      <c r="RH65" s="47"/>
      <c r="RI65" s="47"/>
      <c r="RJ65" s="47"/>
      <c r="RK65" s="47"/>
      <c r="RL65" s="47"/>
      <c r="RM65" s="47"/>
      <c r="RN65" s="47"/>
      <c r="RO65" s="47"/>
      <c r="RP65" s="47"/>
      <c r="RQ65" s="47"/>
      <c r="RR65" s="47"/>
      <c r="RS65" s="47"/>
      <c r="RT65" s="47"/>
      <c r="RU65" s="47"/>
      <c r="RV65" s="47"/>
      <c r="RW65" s="47"/>
      <c r="RX65" s="47"/>
      <c r="RY65" s="47"/>
      <c r="RZ65" s="47"/>
      <c r="SA65" s="47"/>
      <c r="SB65" s="47"/>
      <c r="SC65" s="47"/>
      <c r="SD65" s="47"/>
      <c r="SE65" s="47"/>
      <c r="SF65" s="47"/>
      <c r="SG65" s="47"/>
      <c r="SH65" s="47"/>
      <c r="SI65" s="47"/>
      <c r="SJ65" s="47"/>
      <c r="SK65" s="47"/>
      <c r="SL65" s="47"/>
      <c r="SM65" s="47"/>
      <c r="SN65" s="47"/>
      <c r="SO65" s="47"/>
      <c r="SP65" s="47"/>
      <c r="SQ65" s="47"/>
      <c r="SR65" s="47"/>
      <c r="SS65" s="47"/>
      <c r="ST65" s="47"/>
      <c r="SU65" s="47"/>
      <c r="SV65" s="47"/>
      <c r="SW65" s="47"/>
      <c r="SX65" s="47"/>
      <c r="SY65" s="47"/>
      <c r="SZ65" s="47"/>
      <c r="TA65" s="47"/>
      <c r="TB65" s="47"/>
      <c r="TC65" s="47"/>
      <c r="TD65" s="47"/>
      <c r="TE65" s="47"/>
      <c r="TF65" s="47"/>
      <c r="TG65" s="47"/>
      <c r="TH65" s="47"/>
      <c r="TI65" s="47"/>
      <c r="TJ65" s="47"/>
      <c r="TK65" s="47"/>
      <c r="TL65" s="47"/>
      <c r="TM65" s="47"/>
      <c r="TN65" s="47"/>
      <c r="TO65" s="47"/>
      <c r="TP65" s="47"/>
      <c r="TQ65" s="47"/>
      <c r="TR65" s="47"/>
      <c r="TS65" s="47"/>
      <c r="TT65" s="47"/>
      <c r="TU65" s="47"/>
      <c r="TV65" s="47"/>
      <c r="TW65" s="47"/>
      <c r="TX65" s="47"/>
      <c r="TY65" s="47"/>
      <c r="TZ65" s="47"/>
      <c r="UA65" s="47"/>
      <c r="UB65" s="47"/>
      <c r="UC65" s="47"/>
      <c r="UD65" s="47"/>
      <c r="UE65" s="47"/>
      <c r="UF65" s="47"/>
      <c r="UG65" s="47"/>
      <c r="UH65" s="47"/>
      <c r="UI65" s="47"/>
      <c r="UJ65" s="47"/>
      <c r="UK65" s="47"/>
      <c r="UL65" s="47"/>
      <c r="UM65" s="47"/>
      <c r="UN65" s="47"/>
      <c r="UO65" s="47"/>
      <c r="UP65" s="47"/>
      <c r="UQ65" s="47"/>
      <c r="UR65" s="47"/>
      <c r="US65" s="47"/>
      <c r="UT65" s="47"/>
      <c r="UU65" s="47"/>
      <c r="UV65" s="47"/>
      <c r="UW65" s="47"/>
      <c r="UX65" s="47"/>
      <c r="UY65" s="47"/>
      <c r="UZ65" s="47"/>
      <c r="VA65" s="47"/>
      <c r="VB65" s="47"/>
      <c r="VC65" s="47"/>
      <c r="VD65" s="47"/>
      <c r="VE65" s="47"/>
      <c r="VF65" s="47"/>
      <c r="VG65" s="47"/>
      <c r="VH65" s="47"/>
      <c r="VI65" s="47"/>
      <c r="VJ65" s="47"/>
      <c r="VK65" s="47"/>
      <c r="VL65" s="47"/>
      <c r="VM65" s="47"/>
      <c r="VN65" s="47"/>
      <c r="VO65" s="47"/>
      <c r="VP65" s="47"/>
      <c r="VQ65" s="47"/>
      <c r="VR65" s="47"/>
      <c r="VS65" s="47"/>
      <c r="VT65" s="47"/>
      <c r="VU65" s="47"/>
      <c r="VV65" s="47"/>
      <c r="VW65" s="47"/>
      <c r="VX65" s="47"/>
      <c r="VY65" s="47"/>
      <c r="VZ65" s="47"/>
      <c r="WA65" s="47"/>
      <c r="WB65" s="47"/>
      <c r="WC65" s="47"/>
      <c r="WD65" s="47"/>
      <c r="WE65" s="47"/>
      <c r="WF65" s="47"/>
      <c r="WG65" s="47"/>
      <c r="WH65" s="47"/>
      <c r="WI65" s="47"/>
      <c r="WJ65" s="47"/>
      <c r="WK65" s="47"/>
      <c r="WL65" s="47"/>
      <c r="WM65" s="47"/>
      <c r="WN65" s="47"/>
      <c r="WO65" s="47"/>
      <c r="WP65" s="47"/>
      <c r="WQ65" s="47"/>
      <c r="WR65" s="47"/>
      <c r="WS65" s="47"/>
      <c r="WT65" s="47"/>
      <c r="WU65" s="47"/>
      <c r="WV65" s="47"/>
      <c r="WW65" s="47"/>
      <c r="WX65" s="47"/>
      <c r="WY65" s="47"/>
      <c r="WZ65" s="47"/>
      <c r="XA65" s="47"/>
      <c r="XB65" s="47"/>
      <c r="XC65" s="47"/>
      <c r="XD65" s="47"/>
      <c r="XE65" s="47"/>
      <c r="XF65" s="47"/>
      <c r="XG65" s="47"/>
      <c r="XH65" s="47"/>
      <c r="XI65" s="47"/>
      <c r="XJ65" s="47"/>
      <c r="XK65" s="47"/>
      <c r="XL65" s="47"/>
      <c r="XM65" s="47"/>
      <c r="XN65" s="47"/>
      <c r="XO65" s="47"/>
      <c r="XP65" s="47"/>
      <c r="XQ65" s="47"/>
      <c r="XR65" s="47"/>
      <c r="XS65" s="47"/>
      <c r="XT65" s="47"/>
      <c r="XU65" s="47"/>
      <c r="XV65" s="47"/>
      <c r="XW65" s="47"/>
      <c r="XX65" s="47"/>
      <c r="XY65" s="47"/>
      <c r="XZ65" s="47"/>
      <c r="YA65" s="47"/>
      <c r="YB65" s="47"/>
      <c r="YC65" s="47"/>
      <c r="YD65" s="47"/>
      <c r="YE65" s="47"/>
      <c r="YF65" s="47"/>
      <c r="YG65" s="47"/>
      <c r="YH65" s="47"/>
      <c r="YI65" s="47"/>
      <c r="YJ65" s="47"/>
      <c r="YK65" s="47"/>
      <c r="YL65" s="47"/>
      <c r="YM65" s="47"/>
      <c r="YN65" s="47"/>
      <c r="YO65" s="47"/>
      <c r="YP65" s="47"/>
      <c r="YQ65" s="47"/>
      <c r="YR65" s="47"/>
      <c r="YS65" s="47"/>
      <c r="YT65" s="47"/>
      <c r="YU65" s="47"/>
      <c r="YV65" s="47"/>
      <c r="YW65" s="47"/>
      <c r="YX65" s="47"/>
      <c r="YY65" s="47"/>
      <c r="YZ65" s="47"/>
      <c r="ZA65" s="47"/>
      <c r="ZB65" s="47"/>
      <c r="ZC65" s="47"/>
      <c r="ZD65" s="47"/>
      <c r="ZE65" s="47"/>
      <c r="ZF65" s="47"/>
      <c r="ZG65" s="47"/>
      <c r="ZH65" s="47"/>
      <c r="ZI65" s="47"/>
      <c r="ZJ65" s="47"/>
      <c r="ZK65" s="47"/>
      <c r="ZL65" s="47"/>
      <c r="ZM65" s="47"/>
      <c r="ZN65" s="47"/>
      <c r="ZO65" s="47"/>
      <c r="ZP65" s="47"/>
      <c r="ZQ65" s="47"/>
      <c r="ZR65" s="47"/>
      <c r="ZS65" s="47"/>
      <c r="ZT65" s="47"/>
      <c r="ZU65" s="47"/>
      <c r="ZV65" s="47"/>
      <c r="ZW65" s="47"/>
      <c r="ZX65" s="47"/>
      <c r="ZY65" s="47"/>
      <c r="ZZ65" s="47"/>
      <c r="AAA65" s="47"/>
      <c r="AAB65" s="47"/>
      <c r="AAC65" s="47"/>
      <c r="AAD65" s="47"/>
      <c r="AAE65" s="47"/>
      <c r="AAF65" s="47"/>
      <c r="AAG65" s="47"/>
      <c r="AAH65" s="47"/>
      <c r="AAI65" s="47"/>
      <c r="AAJ65" s="47"/>
      <c r="AAK65" s="47"/>
      <c r="AAL65" s="47"/>
      <c r="AAM65" s="47"/>
      <c r="AAN65" s="47"/>
      <c r="AAO65" s="47"/>
      <c r="AAP65" s="47"/>
      <c r="AAQ65" s="47"/>
      <c r="AAR65" s="47"/>
      <c r="AAS65" s="47"/>
      <c r="AAT65" s="47"/>
      <c r="AAU65" s="47"/>
      <c r="AAV65" s="47"/>
      <c r="AAW65" s="47"/>
      <c r="AAX65" s="47"/>
      <c r="AAY65" s="47"/>
      <c r="AAZ65" s="47"/>
      <c r="ABA65" s="47"/>
      <c r="ABB65" s="47"/>
      <c r="ABC65" s="47"/>
      <c r="ABD65" s="47"/>
      <c r="ABE65" s="47"/>
      <c r="ABF65" s="47"/>
      <c r="ABG65" s="47"/>
      <c r="ABH65" s="47"/>
      <c r="ABI65" s="47"/>
      <c r="ABJ65" s="47"/>
      <c r="ABK65" s="47"/>
      <c r="ABL65" s="47"/>
      <c r="ABM65" s="47"/>
      <c r="ABN65" s="47"/>
      <c r="ABO65" s="47"/>
      <c r="ABP65" s="47"/>
      <c r="ABQ65" s="47"/>
      <c r="ABR65" s="47"/>
      <c r="ABS65" s="47"/>
      <c r="ABT65" s="47"/>
      <c r="ABU65" s="47"/>
      <c r="ABV65" s="47"/>
      <c r="ABW65" s="47"/>
      <c r="ABX65" s="47"/>
      <c r="ABY65" s="47"/>
      <c r="ABZ65" s="47"/>
      <c r="ACA65" s="47"/>
      <c r="ACB65" s="47"/>
      <c r="ACC65" s="47"/>
      <c r="ACD65" s="47"/>
      <c r="ACE65" s="47"/>
      <c r="ACF65" s="47"/>
      <c r="ACG65" s="47"/>
      <c r="ACH65" s="47"/>
      <c r="ACI65" s="47"/>
      <c r="ACJ65" s="47"/>
      <c r="ACK65" s="47"/>
      <c r="ACL65" s="47"/>
      <c r="ACM65" s="47"/>
      <c r="ACN65" s="47"/>
      <c r="ACO65" s="47"/>
      <c r="ACP65" s="47"/>
      <c r="ACQ65" s="47"/>
      <c r="ACR65" s="47"/>
      <c r="ACS65" s="47"/>
      <c r="ACT65" s="47"/>
      <c r="ACU65" s="47"/>
      <c r="ACV65" s="47"/>
      <c r="ACW65" s="47"/>
      <c r="ACX65" s="47"/>
      <c r="ACY65" s="47"/>
      <c r="ACZ65" s="47"/>
      <c r="ADA65" s="47"/>
      <c r="ADB65" s="47"/>
      <c r="ADC65" s="47"/>
      <c r="ADD65" s="47"/>
      <c r="ADE65" s="47"/>
      <c r="ADF65" s="47"/>
      <c r="ADG65" s="47"/>
      <c r="ADH65" s="47"/>
      <c r="ADI65" s="47"/>
      <c r="ADJ65" s="47"/>
      <c r="ADK65" s="47"/>
      <c r="ADL65" s="47"/>
      <c r="ADM65" s="47"/>
      <c r="ADN65" s="47"/>
      <c r="ADO65" s="47"/>
      <c r="ADP65" s="47"/>
      <c r="ADQ65" s="47"/>
      <c r="ADR65" s="47"/>
      <c r="ADS65" s="47"/>
      <c r="ADT65" s="47"/>
      <c r="ADU65" s="47"/>
      <c r="ADV65" s="47"/>
      <c r="ADW65" s="47"/>
      <c r="ADX65" s="47"/>
      <c r="ADY65" s="47"/>
      <c r="ADZ65" s="47"/>
      <c r="AEA65" s="47"/>
      <c r="AEB65" s="47"/>
      <c r="AEC65" s="47"/>
      <c r="AED65" s="47"/>
      <c r="AEE65" s="47"/>
      <c r="AEF65" s="47"/>
      <c r="AEG65" s="47"/>
      <c r="AEH65" s="47"/>
      <c r="AEI65" s="47"/>
      <c r="AEJ65" s="47"/>
      <c r="AEK65" s="47"/>
      <c r="AEL65" s="47"/>
      <c r="AEM65" s="47"/>
      <c r="AEN65" s="47"/>
      <c r="AEO65" s="47"/>
      <c r="AEP65" s="47"/>
      <c r="AEQ65" s="47"/>
      <c r="AER65" s="47"/>
      <c r="AES65" s="47"/>
      <c r="AET65" s="47"/>
      <c r="AEU65" s="47"/>
      <c r="AEV65" s="47"/>
      <c r="AEW65" s="47"/>
      <c r="AEX65" s="47"/>
      <c r="AEY65" s="47"/>
      <c r="AEZ65" s="47"/>
      <c r="AFA65" s="47"/>
      <c r="AFB65" s="47"/>
      <c r="AFC65" s="47"/>
      <c r="AFD65" s="47"/>
      <c r="AFE65" s="47"/>
      <c r="AFF65" s="47"/>
      <c r="AFG65" s="47"/>
      <c r="AFH65" s="47"/>
      <c r="AFI65" s="47"/>
      <c r="AFJ65" s="47"/>
      <c r="AFK65" s="47"/>
      <c r="AFL65" s="47"/>
      <c r="AFM65" s="47"/>
      <c r="AFN65" s="47"/>
      <c r="AFO65" s="47"/>
      <c r="AFP65" s="47"/>
      <c r="AFQ65" s="47"/>
      <c r="AFR65" s="47"/>
      <c r="AFS65" s="47"/>
      <c r="AFT65" s="47"/>
      <c r="AFU65" s="47"/>
      <c r="AFV65" s="47"/>
      <c r="AFW65" s="47"/>
      <c r="AFX65" s="47"/>
      <c r="AFY65" s="47"/>
      <c r="AFZ65" s="47"/>
      <c r="AGA65" s="47"/>
      <c r="AGB65" s="47"/>
      <c r="AGC65" s="47"/>
      <c r="AGD65" s="47"/>
      <c r="AGE65" s="47"/>
      <c r="AGF65" s="47"/>
      <c r="AGG65" s="47"/>
      <c r="AGH65" s="47"/>
      <c r="AGI65" s="47"/>
      <c r="AGJ65" s="47"/>
      <c r="AGK65" s="47"/>
      <c r="AGL65" s="47"/>
      <c r="AGM65" s="47"/>
      <c r="AGN65" s="47"/>
      <c r="AGO65" s="47"/>
      <c r="AGP65" s="47"/>
      <c r="AGQ65" s="47"/>
      <c r="AGR65" s="47"/>
      <c r="AGS65" s="47"/>
      <c r="AGT65" s="47"/>
      <c r="AGU65" s="47"/>
      <c r="AGV65" s="47"/>
      <c r="AGW65" s="47"/>
      <c r="AGX65" s="47"/>
      <c r="AGY65" s="47"/>
      <c r="AGZ65" s="47"/>
      <c r="AHA65" s="47"/>
      <c r="AHB65" s="47"/>
      <c r="AHC65" s="47"/>
      <c r="AHD65" s="47"/>
      <c r="AHE65" s="47"/>
      <c r="AHF65" s="47"/>
      <c r="AHG65" s="47"/>
      <c r="AHH65" s="47"/>
      <c r="AHI65" s="47"/>
      <c r="AHJ65" s="47"/>
      <c r="AHK65" s="47"/>
      <c r="AHL65" s="47"/>
      <c r="AHM65" s="47"/>
      <c r="AHN65" s="47"/>
      <c r="AHO65" s="47"/>
      <c r="AHP65" s="47"/>
      <c r="AHQ65" s="47"/>
      <c r="AHR65" s="47"/>
      <c r="AHS65" s="47"/>
      <c r="AHT65" s="47"/>
      <c r="AHU65" s="47"/>
      <c r="AHV65" s="47"/>
      <c r="AHW65" s="47"/>
      <c r="AHX65" s="47"/>
      <c r="AHY65" s="47"/>
      <c r="AHZ65" s="47"/>
      <c r="AIA65" s="47"/>
      <c r="AIB65" s="47"/>
      <c r="AIC65" s="47"/>
      <c r="AID65" s="47"/>
      <c r="AIE65" s="47"/>
      <c r="AIF65" s="47"/>
      <c r="AIG65" s="47"/>
      <c r="AIH65" s="47"/>
      <c r="AII65" s="47"/>
      <c r="AIJ65" s="47"/>
      <c r="AIK65" s="47"/>
      <c r="AIL65" s="47"/>
      <c r="AIM65" s="47"/>
      <c r="AIN65" s="47"/>
      <c r="AIO65" s="47"/>
      <c r="AIP65" s="47"/>
      <c r="AIQ65" s="47"/>
      <c r="AIR65" s="47"/>
      <c r="AIS65" s="47"/>
      <c r="AIT65" s="47"/>
      <c r="AIU65" s="47"/>
      <c r="AIV65" s="47"/>
      <c r="AIW65" s="47"/>
      <c r="AIX65" s="47"/>
      <c r="AIY65" s="47"/>
      <c r="AIZ65" s="47"/>
      <c r="AJA65" s="47"/>
      <c r="AJB65" s="47"/>
      <c r="AJC65" s="47"/>
      <c r="AJD65" s="47"/>
      <c r="AJE65" s="47"/>
      <c r="AJF65" s="47"/>
      <c r="AJG65" s="47"/>
      <c r="AJH65" s="47"/>
      <c r="AJI65" s="47"/>
      <c r="AJJ65" s="47"/>
      <c r="AJK65" s="47"/>
      <c r="AJL65" s="47"/>
      <c r="AJM65" s="47"/>
      <c r="AJN65" s="47"/>
      <c r="AJO65" s="47"/>
      <c r="AJP65" s="47"/>
      <c r="AJQ65" s="47"/>
      <c r="AJR65" s="47"/>
      <c r="AJS65" s="47"/>
      <c r="AJT65" s="47"/>
      <c r="AJU65" s="47"/>
      <c r="AJV65" s="47"/>
      <c r="AJW65" s="47"/>
      <c r="AJX65" s="47"/>
      <c r="AJY65" s="47"/>
      <c r="AJZ65" s="47"/>
      <c r="AKA65" s="47"/>
      <c r="AKB65" s="47"/>
      <c r="AKC65" s="47"/>
      <c r="AKD65" s="47"/>
      <c r="AKE65" s="47"/>
      <c r="AKF65" s="47"/>
      <c r="AKG65" s="47"/>
      <c r="AKH65" s="47"/>
      <c r="AKI65" s="47"/>
      <c r="AKJ65" s="47"/>
      <c r="AKK65" s="47"/>
      <c r="AKL65" s="47"/>
      <c r="AKM65" s="47"/>
      <c r="AKN65" s="47"/>
      <c r="AKO65" s="47"/>
      <c r="AKP65" s="47"/>
      <c r="AKQ65" s="47"/>
      <c r="AKR65" s="47"/>
      <c r="AKS65" s="47"/>
      <c r="AKT65" s="47"/>
      <c r="AKU65" s="47"/>
      <c r="AKV65" s="47"/>
      <c r="AKW65" s="47"/>
      <c r="AKX65" s="47"/>
      <c r="AKY65" s="47"/>
      <c r="AKZ65" s="47"/>
      <c r="ALA65" s="47"/>
      <c r="ALB65" s="47"/>
      <c r="ALC65" s="47"/>
      <c r="ALD65" s="47"/>
      <c r="ALE65" s="47"/>
      <c r="ALF65" s="47"/>
      <c r="ALG65" s="47"/>
      <c r="ALH65" s="47"/>
      <c r="ALI65" s="47"/>
      <c r="ALJ65" s="47"/>
      <c r="ALK65" s="47"/>
      <c r="ALL65" s="47"/>
      <c r="ALM65" s="47"/>
      <c r="ALN65" s="47"/>
      <c r="ALO65" s="47"/>
      <c r="ALP65" s="47"/>
      <c r="ALQ65" s="47"/>
      <c r="ALR65" s="47"/>
      <c r="ALS65" s="47"/>
      <c r="ALT65" s="47"/>
      <c r="ALU65" s="47"/>
      <c r="ALV65" s="47"/>
      <c r="ALW65" s="47"/>
      <c r="ALX65" s="47"/>
      <c r="ALY65" s="47"/>
      <c r="ALZ65" s="47"/>
      <c r="AMA65" s="47"/>
      <c r="AMB65" s="47"/>
      <c r="AMC65" s="47"/>
      <c r="AMD65" s="47"/>
      <c r="AME65" s="47"/>
      <c r="AMF65" s="47"/>
      <c r="AMG65" s="47"/>
      <c r="AMH65" s="47"/>
      <c r="AMI65" s="47"/>
      <c r="AMJ65" s="47"/>
      <c r="AMK65" s="47"/>
      <c r="AML65" s="47"/>
      <c r="AMM65" s="47"/>
      <c r="AMN65" s="47"/>
      <c r="AMO65" s="47"/>
      <c r="AMP65" s="47"/>
      <c r="AMQ65" s="47"/>
      <c r="AMR65" s="47"/>
      <c r="AMS65" s="47"/>
      <c r="AMT65" s="47"/>
      <c r="AMU65" s="47"/>
      <c r="AMV65" s="47"/>
      <c r="AMW65" s="47"/>
      <c r="AMX65" s="47"/>
      <c r="AMY65" s="47"/>
      <c r="AMZ65" s="47"/>
      <c r="ANA65" s="47"/>
      <c r="ANB65" s="47"/>
      <c r="ANC65" s="47"/>
      <c r="AND65" s="47"/>
      <c r="ANE65" s="47"/>
      <c r="ANF65" s="47"/>
      <c r="ANG65" s="47"/>
      <c r="ANH65" s="47"/>
      <c r="ANI65" s="47"/>
      <c r="ANJ65" s="47"/>
      <c r="ANK65" s="47"/>
      <c r="ANL65" s="47"/>
      <c r="ANM65" s="47"/>
      <c r="ANN65" s="47"/>
      <c r="ANO65" s="47"/>
      <c r="ANP65" s="47"/>
      <c r="ANQ65" s="47"/>
      <c r="ANR65" s="47"/>
      <c r="ANS65" s="47"/>
      <c r="ANT65" s="47"/>
      <c r="ANU65" s="47"/>
      <c r="ANV65" s="47"/>
      <c r="ANW65" s="47"/>
      <c r="ANX65" s="47"/>
      <c r="ANY65" s="47"/>
      <c r="ANZ65" s="47"/>
      <c r="AOA65" s="47"/>
      <c r="AOB65" s="47"/>
      <c r="AOC65" s="47"/>
      <c r="AOD65" s="47"/>
      <c r="AOE65" s="47"/>
      <c r="AOF65" s="47"/>
      <c r="AOG65" s="47"/>
      <c r="AOH65" s="47"/>
      <c r="AOI65" s="47"/>
      <c r="AOJ65" s="47"/>
      <c r="AOK65" s="47"/>
      <c r="AOL65" s="47"/>
      <c r="AOM65" s="47"/>
      <c r="AON65" s="47"/>
      <c r="AOO65" s="47"/>
      <c r="AOP65" s="47"/>
      <c r="AOQ65" s="47"/>
      <c r="AOR65" s="47"/>
      <c r="AOS65" s="47"/>
      <c r="AOT65" s="47"/>
      <c r="AOU65" s="47"/>
      <c r="AOV65" s="47"/>
      <c r="AOW65" s="47"/>
      <c r="AOX65" s="47"/>
      <c r="AOY65" s="47"/>
      <c r="AOZ65" s="47"/>
      <c r="APA65" s="47"/>
      <c r="APB65" s="47"/>
      <c r="APC65" s="47"/>
      <c r="APD65" s="47"/>
      <c r="APE65" s="47"/>
      <c r="APF65" s="47"/>
      <c r="APG65" s="47"/>
      <c r="APH65" s="47"/>
      <c r="API65" s="47"/>
      <c r="APJ65" s="47"/>
      <c r="APK65" s="47"/>
      <c r="APL65" s="47"/>
      <c r="APM65" s="47"/>
      <c r="APN65" s="47"/>
      <c r="APO65" s="47"/>
      <c r="APP65" s="47"/>
      <c r="APQ65" s="47"/>
      <c r="APR65" s="47"/>
      <c r="APS65" s="47"/>
      <c r="APT65" s="47"/>
      <c r="APU65" s="47"/>
      <c r="APV65" s="47"/>
      <c r="APW65" s="47"/>
      <c r="APX65" s="47"/>
      <c r="APY65" s="47"/>
      <c r="APZ65" s="47"/>
      <c r="AQA65" s="47"/>
      <c r="AQB65" s="47"/>
      <c r="AQC65" s="47"/>
      <c r="AQD65" s="47"/>
      <c r="AQE65" s="47"/>
      <c r="AQF65" s="47"/>
      <c r="AQG65" s="47"/>
      <c r="AQH65" s="47"/>
      <c r="AQI65" s="47"/>
      <c r="AQJ65" s="47"/>
      <c r="AQK65" s="47"/>
      <c r="AQL65" s="47"/>
      <c r="AQM65" s="47"/>
      <c r="AQN65" s="47"/>
      <c r="AQO65" s="47"/>
      <c r="AQP65" s="47"/>
      <c r="AQQ65" s="47"/>
      <c r="AQR65" s="47"/>
      <c r="AQS65" s="47"/>
      <c r="AQT65" s="47"/>
      <c r="AQU65" s="47"/>
      <c r="AQV65" s="47"/>
      <c r="AQW65" s="47"/>
      <c r="AQX65" s="47"/>
      <c r="AQY65" s="47"/>
      <c r="AQZ65" s="47"/>
      <c r="ARA65" s="47"/>
      <c r="ARB65" s="47"/>
      <c r="ARC65" s="47"/>
      <c r="ARD65" s="47"/>
      <c r="ARE65" s="47"/>
      <c r="ARF65" s="47"/>
      <c r="ARG65" s="47"/>
      <c r="ARH65" s="47"/>
      <c r="ARI65" s="47"/>
      <c r="ARJ65" s="47"/>
      <c r="ARK65" s="47"/>
      <c r="ARL65" s="47"/>
      <c r="ARM65" s="47"/>
      <c r="ARN65" s="47"/>
      <c r="ARO65" s="47"/>
      <c r="ARP65" s="47"/>
      <c r="ARQ65" s="47"/>
      <c r="ARR65" s="47"/>
      <c r="ARS65" s="47"/>
      <c r="ART65" s="47"/>
      <c r="ARU65" s="47"/>
      <c r="ARV65" s="47"/>
      <c r="ARW65" s="47"/>
      <c r="ARX65" s="47"/>
      <c r="ARY65" s="47"/>
      <c r="ARZ65" s="47"/>
      <c r="ASA65" s="47"/>
      <c r="ASB65" s="47"/>
      <c r="ASC65" s="47"/>
      <c r="ASD65" s="47"/>
      <c r="ASE65" s="47"/>
      <c r="ASF65" s="47"/>
      <c r="ASG65" s="47"/>
      <c r="ASH65" s="47"/>
      <c r="ASI65" s="47"/>
      <c r="ASJ65" s="47"/>
      <c r="ASK65" s="47"/>
      <c r="ASL65" s="47"/>
      <c r="ASM65" s="47"/>
      <c r="ASN65" s="47"/>
      <c r="ASO65" s="47"/>
      <c r="ASP65" s="47"/>
      <c r="ASQ65" s="47"/>
      <c r="ASR65" s="47"/>
      <c r="ASS65" s="47"/>
      <c r="AST65" s="47"/>
      <c r="ASU65" s="47"/>
      <c r="ASV65" s="47"/>
      <c r="ASW65" s="47"/>
      <c r="ASX65" s="47"/>
      <c r="ASY65" s="47"/>
      <c r="ASZ65" s="47"/>
      <c r="ATA65" s="47"/>
      <c r="ATB65" s="47"/>
      <c r="ATC65" s="47"/>
      <c r="ATD65" s="47"/>
      <c r="ATE65" s="47"/>
      <c r="ATF65" s="47"/>
      <c r="ATG65" s="47"/>
      <c r="ATH65" s="47"/>
      <c r="ATI65" s="47"/>
      <c r="ATJ65" s="47"/>
      <c r="ATK65" s="47"/>
      <c r="ATL65" s="47"/>
      <c r="ATM65" s="47"/>
      <c r="ATN65" s="47"/>
      <c r="ATO65" s="47"/>
      <c r="ATP65" s="47"/>
      <c r="ATQ65" s="47"/>
      <c r="ATR65" s="47"/>
      <c r="ATS65" s="47"/>
      <c r="ATT65" s="47"/>
      <c r="ATU65" s="47"/>
      <c r="ATV65" s="47"/>
      <c r="ATW65" s="47"/>
      <c r="ATX65" s="47"/>
      <c r="ATY65" s="47"/>
      <c r="ATZ65" s="47"/>
      <c r="AUA65" s="47"/>
      <c r="AUB65" s="47"/>
      <c r="AUC65" s="47"/>
      <c r="AUD65" s="47"/>
      <c r="AUE65" s="47"/>
      <c r="AUF65" s="47"/>
      <c r="AUG65" s="47"/>
      <c r="AUH65" s="47"/>
      <c r="AUI65" s="47"/>
      <c r="AUJ65" s="47"/>
      <c r="AUK65" s="47"/>
      <c r="AUL65" s="47"/>
      <c r="AUM65" s="47"/>
      <c r="AUN65" s="47"/>
      <c r="AUO65" s="47"/>
      <c r="AUP65" s="47"/>
      <c r="AUQ65" s="47"/>
      <c r="AUR65" s="47"/>
      <c r="AUS65" s="47"/>
      <c r="AUT65" s="47"/>
      <c r="AUU65" s="47"/>
      <c r="AUV65" s="47"/>
      <c r="AUW65" s="47"/>
      <c r="AUX65" s="47"/>
      <c r="AUY65" s="47"/>
      <c r="AUZ65" s="47"/>
      <c r="AVA65" s="47"/>
      <c r="AVB65" s="47"/>
      <c r="AVC65" s="47"/>
      <c r="AVD65" s="47"/>
      <c r="AVE65" s="47"/>
      <c r="AVF65" s="47"/>
      <c r="AVG65" s="47"/>
      <c r="AVH65" s="47"/>
      <c r="AVI65" s="47"/>
      <c r="AVJ65" s="47"/>
      <c r="AVK65" s="47"/>
      <c r="AVL65" s="47"/>
      <c r="AVM65" s="47"/>
      <c r="AVN65" s="47"/>
      <c r="AVO65" s="47"/>
      <c r="AVP65" s="47"/>
      <c r="AVQ65" s="47"/>
      <c r="AVR65" s="47"/>
      <c r="AVS65" s="47"/>
      <c r="AVT65" s="47"/>
      <c r="AVU65" s="47"/>
      <c r="AVV65" s="47"/>
      <c r="AVW65" s="47"/>
      <c r="AVX65" s="47"/>
      <c r="AVY65" s="47"/>
      <c r="AVZ65" s="47"/>
      <c r="AWA65" s="47"/>
      <c r="AWB65" s="47"/>
      <c r="AWC65" s="47"/>
      <c r="AWD65" s="47"/>
      <c r="AWE65" s="47"/>
      <c r="AWF65" s="47"/>
      <c r="AWG65" s="47"/>
      <c r="AWH65" s="47"/>
      <c r="AWI65" s="47"/>
      <c r="AWJ65" s="47"/>
      <c r="AWK65" s="47"/>
      <c r="AWL65" s="47"/>
      <c r="AWM65" s="47"/>
      <c r="AWN65" s="47"/>
      <c r="AWO65" s="47"/>
      <c r="AWP65" s="47"/>
      <c r="AWQ65" s="47"/>
      <c r="AWR65" s="47"/>
      <c r="AWS65" s="47"/>
      <c r="AWT65" s="47"/>
      <c r="AWU65" s="47"/>
      <c r="AWV65" s="47"/>
      <c r="AWW65" s="47"/>
      <c r="AWX65" s="47"/>
      <c r="AWY65" s="47"/>
      <c r="AWZ65" s="47"/>
      <c r="AXA65" s="47"/>
      <c r="AXB65" s="47"/>
      <c r="AXC65" s="47"/>
      <c r="AXD65" s="47"/>
      <c r="AXE65" s="47"/>
      <c r="AXF65" s="47"/>
      <c r="AXG65" s="47"/>
      <c r="AXH65" s="47"/>
      <c r="AXI65" s="47"/>
      <c r="AXJ65" s="47"/>
      <c r="AXK65" s="47"/>
      <c r="AXL65" s="47"/>
      <c r="AXM65" s="47"/>
      <c r="AXN65" s="47"/>
      <c r="AXO65" s="47"/>
      <c r="AXP65" s="47"/>
      <c r="AXQ65" s="47"/>
      <c r="AXR65" s="47"/>
      <c r="AXS65" s="47"/>
      <c r="AXT65" s="47"/>
      <c r="AXU65" s="47"/>
      <c r="AXV65" s="47"/>
      <c r="AXW65" s="47"/>
      <c r="AXX65" s="47"/>
      <c r="AXY65" s="47"/>
      <c r="AXZ65" s="47"/>
      <c r="AYA65" s="47"/>
      <c r="AYB65" s="47"/>
      <c r="AYC65" s="47"/>
      <c r="AYD65" s="47"/>
      <c r="AYE65" s="47"/>
      <c r="AYF65" s="47"/>
      <c r="AYG65" s="47"/>
      <c r="AYH65" s="47"/>
      <c r="AYI65" s="47"/>
      <c r="AYJ65" s="47"/>
      <c r="AYK65" s="47"/>
      <c r="AYL65" s="47"/>
      <c r="AYM65" s="47"/>
      <c r="AYN65" s="47"/>
      <c r="AYO65" s="47"/>
      <c r="AYP65" s="47"/>
      <c r="AYQ65" s="47"/>
      <c r="AYR65" s="47"/>
      <c r="AYS65" s="47"/>
      <c r="AYT65" s="47"/>
      <c r="AYU65" s="47"/>
      <c r="AYV65" s="47"/>
      <c r="AYW65" s="47"/>
      <c r="AYX65" s="47"/>
      <c r="AYY65" s="47"/>
      <c r="AYZ65" s="47"/>
      <c r="AZA65" s="47"/>
      <c r="AZB65" s="47"/>
      <c r="AZC65" s="47"/>
      <c r="AZD65" s="47"/>
      <c r="AZE65" s="47"/>
      <c r="AZF65" s="47"/>
      <c r="AZG65" s="47"/>
      <c r="AZH65" s="47"/>
      <c r="AZI65" s="47"/>
      <c r="AZJ65" s="47"/>
      <c r="AZK65" s="47"/>
      <c r="AZL65" s="47"/>
      <c r="AZM65" s="47"/>
      <c r="AZN65" s="47"/>
      <c r="AZO65" s="47"/>
      <c r="AZP65" s="47"/>
      <c r="AZQ65" s="47"/>
      <c r="AZR65" s="47"/>
      <c r="AZS65" s="47"/>
      <c r="AZT65" s="47"/>
      <c r="AZU65" s="47"/>
      <c r="AZV65" s="47"/>
      <c r="AZW65" s="47"/>
      <c r="AZX65" s="47"/>
      <c r="AZY65" s="47"/>
      <c r="AZZ65" s="47"/>
      <c r="BAA65" s="47"/>
      <c r="BAB65" s="47"/>
      <c r="BAC65" s="47"/>
      <c r="BAD65" s="47"/>
      <c r="BAE65" s="47"/>
      <c r="BAF65" s="47"/>
      <c r="BAG65" s="47"/>
      <c r="BAH65" s="47"/>
      <c r="BAI65" s="47"/>
      <c r="BAJ65" s="47"/>
      <c r="BAK65" s="47"/>
      <c r="BAL65" s="47"/>
      <c r="BAM65" s="47"/>
      <c r="BAN65" s="47"/>
      <c r="BAO65" s="47"/>
      <c r="BAP65" s="47"/>
      <c r="BAQ65" s="47"/>
      <c r="BAR65" s="47"/>
      <c r="BAS65" s="47"/>
      <c r="BAT65" s="47"/>
      <c r="BAU65" s="47"/>
      <c r="BAV65" s="47"/>
      <c r="BAW65" s="47"/>
      <c r="BAX65" s="47"/>
      <c r="BAY65" s="47"/>
      <c r="BAZ65" s="47"/>
      <c r="BBA65" s="47"/>
      <c r="BBB65" s="47"/>
      <c r="BBC65" s="47"/>
      <c r="BBD65" s="47"/>
      <c r="BBE65" s="47"/>
      <c r="BBF65" s="47"/>
      <c r="BBG65" s="47"/>
      <c r="BBH65" s="47"/>
      <c r="BBI65" s="47"/>
      <c r="BBJ65" s="47"/>
      <c r="BBK65" s="47"/>
      <c r="BBL65" s="47"/>
      <c r="BBM65" s="47"/>
      <c r="BBN65" s="47"/>
      <c r="BBO65" s="47"/>
      <c r="BBP65" s="47"/>
      <c r="BBQ65" s="47"/>
      <c r="BBR65" s="47"/>
      <c r="BBS65" s="47"/>
      <c r="BBT65" s="47"/>
      <c r="BBU65" s="47"/>
      <c r="BBV65" s="47"/>
      <c r="BBW65" s="47"/>
      <c r="BBX65" s="47"/>
      <c r="BBY65" s="47"/>
      <c r="BBZ65" s="47"/>
      <c r="BCA65" s="47"/>
      <c r="BCB65" s="47"/>
      <c r="BCC65" s="47"/>
      <c r="BCD65" s="47"/>
      <c r="BCE65" s="47"/>
      <c r="BCF65" s="47"/>
      <c r="BCG65" s="47"/>
      <c r="BCH65" s="47"/>
      <c r="BCI65" s="47"/>
      <c r="BCJ65" s="47"/>
      <c r="BCK65" s="47"/>
      <c r="BCL65" s="47"/>
      <c r="BCM65" s="47"/>
      <c r="BCN65" s="47"/>
      <c r="BCO65" s="47"/>
      <c r="BCP65" s="47"/>
      <c r="BCQ65" s="47"/>
      <c r="BCR65" s="47"/>
      <c r="BCS65" s="47"/>
      <c r="BCT65" s="47"/>
      <c r="BCU65" s="47"/>
      <c r="BCV65" s="47"/>
      <c r="BCW65" s="47"/>
      <c r="BCX65" s="47"/>
      <c r="BCY65" s="47"/>
      <c r="BCZ65" s="47"/>
      <c r="BDA65" s="47"/>
      <c r="BDB65" s="47"/>
      <c r="BDC65" s="47"/>
      <c r="BDD65" s="47"/>
      <c r="BDE65" s="47"/>
      <c r="BDF65" s="47"/>
      <c r="BDG65" s="47"/>
      <c r="BDH65" s="47"/>
      <c r="BDI65" s="47"/>
      <c r="BDJ65" s="47"/>
      <c r="BDK65" s="47"/>
      <c r="BDL65" s="47"/>
      <c r="BDM65" s="47"/>
      <c r="BDN65" s="47"/>
      <c r="BDO65" s="47"/>
      <c r="BDP65" s="47"/>
      <c r="BDQ65" s="47"/>
      <c r="BDR65" s="47"/>
      <c r="BDS65" s="47"/>
      <c r="BDT65" s="47"/>
      <c r="BDU65" s="47"/>
      <c r="BDV65" s="47"/>
      <c r="BDW65" s="47"/>
      <c r="BDX65" s="47"/>
      <c r="BDY65" s="47"/>
      <c r="BDZ65" s="47"/>
      <c r="BEA65" s="47"/>
      <c r="BEB65" s="47"/>
      <c r="BEC65" s="47"/>
      <c r="BED65" s="47"/>
      <c r="BEE65" s="47"/>
      <c r="BEF65" s="47"/>
      <c r="BEG65" s="47"/>
      <c r="BEH65" s="47"/>
      <c r="BEI65" s="47"/>
      <c r="BEJ65" s="47"/>
      <c r="BEK65" s="47"/>
      <c r="BEL65" s="47"/>
      <c r="BEM65" s="47"/>
      <c r="BEN65" s="47"/>
      <c r="BEO65" s="47"/>
      <c r="BEP65" s="47"/>
      <c r="BEQ65" s="47"/>
      <c r="BER65" s="47"/>
      <c r="BES65" s="47"/>
      <c r="BET65" s="47"/>
      <c r="BEU65" s="47"/>
      <c r="BEV65" s="47"/>
      <c r="BEW65" s="47"/>
      <c r="BEX65" s="47"/>
      <c r="BEY65" s="47"/>
      <c r="BEZ65" s="47"/>
      <c r="BFA65" s="47"/>
      <c r="BFB65" s="47"/>
      <c r="BFC65" s="47"/>
      <c r="BFD65" s="47"/>
      <c r="BFE65" s="47"/>
      <c r="BFF65" s="47"/>
      <c r="BFG65" s="47"/>
      <c r="BFH65" s="47"/>
      <c r="BFI65" s="47"/>
      <c r="BFJ65" s="47"/>
      <c r="BFK65" s="47"/>
      <c r="BFL65" s="47"/>
      <c r="BFM65" s="47"/>
      <c r="BFN65" s="47"/>
      <c r="BFO65" s="47"/>
      <c r="BFP65" s="47"/>
      <c r="BFQ65" s="47"/>
      <c r="BFR65" s="47"/>
      <c r="BFS65" s="47"/>
      <c r="BFT65" s="47"/>
      <c r="BFU65" s="47"/>
      <c r="BFV65" s="47"/>
      <c r="BFW65" s="47"/>
      <c r="BFX65" s="47"/>
      <c r="BFY65" s="47"/>
      <c r="BFZ65" s="47"/>
      <c r="BGA65" s="47"/>
      <c r="BGB65" s="47"/>
      <c r="BGC65" s="47"/>
      <c r="BGD65" s="47"/>
      <c r="BGE65" s="47"/>
      <c r="BGF65" s="47"/>
      <c r="BGG65" s="47"/>
      <c r="BGH65" s="47"/>
      <c r="BGI65" s="47"/>
      <c r="BGJ65" s="47"/>
      <c r="BGK65" s="47"/>
      <c r="BGL65" s="47"/>
      <c r="BGM65" s="47"/>
      <c r="BGN65" s="47"/>
      <c r="BGO65" s="47"/>
      <c r="BGP65" s="47"/>
      <c r="BGQ65" s="47"/>
      <c r="BGR65" s="47"/>
      <c r="BGS65" s="47"/>
      <c r="BGT65" s="47"/>
      <c r="BGU65" s="47"/>
      <c r="BGV65" s="47"/>
      <c r="BGW65" s="47"/>
      <c r="BGX65" s="47"/>
      <c r="BGY65" s="47"/>
      <c r="BGZ65" s="47"/>
      <c r="BHA65" s="47"/>
      <c r="BHB65" s="47"/>
      <c r="BHC65" s="47"/>
      <c r="BHD65" s="47"/>
      <c r="BHE65" s="47"/>
      <c r="BHF65" s="47"/>
      <c r="BHG65" s="47"/>
      <c r="BHH65" s="47"/>
      <c r="BHI65" s="47"/>
      <c r="BHJ65" s="47"/>
      <c r="BHK65" s="47"/>
      <c r="BHL65" s="47"/>
      <c r="BHM65" s="47"/>
      <c r="BHN65" s="47"/>
      <c r="BHO65" s="47"/>
      <c r="BHP65" s="47"/>
      <c r="BHQ65" s="47"/>
      <c r="BHR65" s="47"/>
      <c r="BHS65" s="47"/>
      <c r="BHT65" s="47"/>
      <c r="BHU65" s="47"/>
      <c r="BHV65" s="47"/>
      <c r="BHW65" s="47"/>
      <c r="BHX65" s="47"/>
      <c r="BHY65" s="47"/>
      <c r="BHZ65" s="47"/>
      <c r="BIA65" s="47"/>
      <c r="BIB65" s="47"/>
      <c r="BIC65" s="47"/>
      <c r="BID65" s="47"/>
      <c r="BIE65" s="47"/>
      <c r="BIF65" s="47"/>
      <c r="BIG65" s="47"/>
      <c r="BIH65" s="47"/>
      <c r="BII65" s="47"/>
      <c r="BIJ65" s="47"/>
      <c r="BIK65" s="47"/>
      <c r="BIL65" s="47"/>
      <c r="BIM65" s="47"/>
      <c r="BIN65" s="47"/>
      <c r="BIO65" s="47"/>
      <c r="BIP65" s="47"/>
      <c r="BIQ65" s="47"/>
      <c r="BIR65" s="47"/>
      <c r="BIS65" s="47"/>
      <c r="BIT65" s="47"/>
      <c r="BIU65" s="47"/>
      <c r="BIV65" s="47"/>
      <c r="BIW65" s="47"/>
      <c r="BIX65" s="47"/>
      <c r="BIY65" s="47"/>
      <c r="BIZ65" s="47"/>
      <c r="BJA65" s="47"/>
      <c r="BJB65" s="47"/>
      <c r="BJC65" s="47"/>
      <c r="BJD65" s="47"/>
      <c r="BJE65" s="47"/>
      <c r="BJF65" s="47"/>
      <c r="BJG65" s="47"/>
      <c r="BJH65" s="47"/>
      <c r="BJI65" s="47"/>
      <c r="BJJ65" s="47"/>
      <c r="BJK65" s="47"/>
      <c r="BJL65" s="47"/>
      <c r="BJM65" s="47"/>
      <c r="BJN65" s="47"/>
      <c r="BJO65" s="47"/>
      <c r="BJP65" s="47"/>
      <c r="BJQ65" s="47"/>
      <c r="BJR65" s="47"/>
      <c r="BJS65" s="47"/>
      <c r="BJT65" s="47"/>
      <c r="BJU65" s="47"/>
      <c r="BJV65" s="47"/>
      <c r="BJW65" s="47"/>
      <c r="BJX65" s="47"/>
      <c r="BJY65" s="47"/>
      <c r="BJZ65" s="47"/>
      <c r="BKA65" s="47"/>
      <c r="BKB65" s="47"/>
      <c r="BKC65" s="47"/>
      <c r="BKD65" s="47"/>
      <c r="BKE65" s="47"/>
      <c r="BKF65" s="47"/>
      <c r="BKG65" s="47"/>
      <c r="BKH65" s="47"/>
      <c r="BKI65" s="47"/>
      <c r="BKJ65" s="47"/>
      <c r="BKK65" s="47"/>
      <c r="BKL65" s="47"/>
      <c r="BKM65" s="47"/>
      <c r="BKN65" s="47"/>
      <c r="BKO65" s="47"/>
      <c r="BKP65" s="47"/>
      <c r="BKQ65" s="47"/>
      <c r="BKR65" s="47"/>
      <c r="BKS65" s="47"/>
      <c r="BKT65" s="47"/>
      <c r="BKU65" s="47"/>
      <c r="BKV65" s="47"/>
      <c r="BKW65" s="47"/>
      <c r="BKX65" s="47"/>
      <c r="BKY65" s="47"/>
      <c r="BKZ65" s="47"/>
      <c r="BLA65" s="47"/>
      <c r="BLB65" s="47"/>
      <c r="BLC65" s="47"/>
      <c r="BLD65" s="47"/>
      <c r="BLE65" s="47"/>
      <c r="BLF65" s="47"/>
      <c r="BLG65" s="47"/>
      <c r="BLH65" s="47"/>
      <c r="BLI65" s="47"/>
      <c r="BLJ65" s="47"/>
      <c r="BLK65" s="47"/>
      <c r="BLL65" s="47"/>
      <c r="BLM65" s="47"/>
      <c r="BLN65" s="47"/>
      <c r="BLO65" s="47"/>
      <c r="BLP65" s="47"/>
      <c r="BLQ65" s="47"/>
      <c r="BLR65" s="47"/>
      <c r="BLS65" s="47"/>
      <c r="BLT65" s="47"/>
      <c r="BLU65" s="47"/>
      <c r="BLV65" s="47"/>
      <c r="BLW65" s="47"/>
      <c r="BLX65" s="47"/>
      <c r="BLY65" s="47"/>
      <c r="BLZ65" s="47"/>
      <c r="BMA65" s="47"/>
      <c r="BMB65" s="47"/>
      <c r="BMC65" s="47"/>
      <c r="BMD65" s="47"/>
      <c r="BME65" s="47"/>
      <c r="BMF65" s="47"/>
      <c r="BMG65" s="47"/>
      <c r="BMH65" s="47"/>
      <c r="BMI65" s="47"/>
      <c r="BMJ65" s="47"/>
      <c r="BMK65" s="47"/>
      <c r="BML65" s="47"/>
      <c r="BMM65" s="47"/>
      <c r="BMN65" s="47"/>
      <c r="BMO65" s="47"/>
      <c r="BMP65" s="47"/>
      <c r="BMQ65" s="47"/>
      <c r="BMR65" s="47"/>
      <c r="BMS65" s="47"/>
      <c r="BMT65" s="47"/>
      <c r="BMU65" s="47"/>
      <c r="BMV65" s="47"/>
      <c r="BMW65" s="47"/>
      <c r="BMX65" s="47"/>
      <c r="BMY65" s="47"/>
      <c r="BMZ65" s="47"/>
      <c r="BNA65" s="47"/>
      <c r="BNB65" s="47"/>
      <c r="BNC65" s="47"/>
      <c r="BND65" s="47"/>
      <c r="BNE65" s="47"/>
      <c r="BNF65" s="47"/>
      <c r="BNG65" s="47"/>
      <c r="BNH65" s="47"/>
      <c r="BNI65" s="47"/>
      <c r="BNJ65" s="47"/>
      <c r="BNK65" s="47"/>
      <c r="BNL65" s="47"/>
      <c r="BNM65" s="47"/>
      <c r="BNN65" s="47"/>
      <c r="BNO65" s="47"/>
      <c r="BNP65" s="47"/>
      <c r="BNQ65" s="47"/>
      <c r="BNR65" s="47"/>
      <c r="BNS65" s="47"/>
      <c r="BNT65" s="47"/>
      <c r="BNU65" s="47"/>
      <c r="BNV65" s="47"/>
      <c r="BNW65" s="47"/>
      <c r="BNX65" s="47"/>
      <c r="BNY65" s="47"/>
      <c r="BNZ65" s="47"/>
      <c r="BOA65" s="47"/>
      <c r="BOB65" s="47"/>
      <c r="BOC65" s="47"/>
      <c r="BOD65" s="47"/>
      <c r="BOE65" s="47"/>
      <c r="BOF65" s="47"/>
      <c r="BOG65" s="47"/>
      <c r="BOH65" s="47"/>
      <c r="BOI65" s="47"/>
      <c r="BOJ65" s="47"/>
      <c r="BOK65" s="47"/>
      <c r="BOL65" s="47"/>
      <c r="BOM65" s="47"/>
      <c r="BON65" s="47"/>
      <c r="BOO65" s="47"/>
      <c r="BOP65" s="47"/>
      <c r="BOQ65" s="47"/>
      <c r="BOR65" s="47"/>
      <c r="BOS65" s="47"/>
      <c r="BOT65" s="47"/>
      <c r="BOU65" s="47"/>
      <c r="BOV65" s="47"/>
      <c r="BOW65" s="47"/>
      <c r="BOX65" s="47"/>
      <c r="BOY65" s="47"/>
      <c r="BOZ65" s="47"/>
      <c r="BPA65" s="47"/>
      <c r="BPB65" s="47"/>
      <c r="BPC65" s="47"/>
      <c r="BPD65" s="47"/>
      <c r="BPE65" s="47"/>
      <c r="BPF65" s="47"/>
      <c r="BPG65" s="47"/>
      <c r="BPH65" s="47"/>
      <c r="BPI65" s="47"/>
      <c r="BPJ65" s="47"/>
      <c r="BPK65" s="47"/>
      <c r="BPL65" s="47"/>
      <c r="BPM65" s="47"/>
      <c r="BPN65" s="47"/>
      <c r="BPO65" s="47"/>
      <c r="BPP65" s="47"/>
      <c r="BPQ65" s="47"/>
      <c r="BPR65" s="47"/>
      <c r="BPS65" s="47"/>
      <c r="BPT65" s="47"/>
      <c r="BPU65" s="47"/>
      <c r="BPV65" s="47"/>
      <c r="BPW65" s="47"/>
      <c r="BPX65" s="47"/>
      <c r="BPY65" s="47"/>
      <c r="BPZ65" s="47"/>
      <c r="BQA65" s="47"/>
      <c r="BQB65" s="47"/>
      <c r="BQC65" s="47"/>
      <c r="BQD65" s="47"/>
      <c r="BQE65" s="47"/>
      <c r="BQF65" s="47"/>
      <c r="BQG65" s="47"/>
      <c r="BQH65" s="47"/>
      <c r="BQI65" s="47"/>
      <c r="BQJ65" s="47"/>
      <c r="BQK65" s="47"/>
      <c r="BQL65" s="47"/>
      <c r="BQM65" s="47"/>
      <c r="BQN65" s="47"/>
      <c r="BQO65" s="47"/>
      <c r="BQP65" s="47"/>
      <c r="BQQ65" s="47"/>
      <c r="BQR65" s="47"/>
      <c r="BQS65" s="47"/>
      <c r="BQT65" s="47"/>
      <c r="BQU65" s="47"/>
      <c r="BQV65" s="47"/>
      <c r="BQW65" s="47"/>
      <c r="BQX65" s="47"/>
      <c r="BQY65" s="47"/>
      <c r="BQZ65" s="47"/>
      <c r="BRA65" s="47"/>
      <c r="BRB65" s="47"/>
      <c r="BRC65" s="47"/>
      <c r="BRD65" s="47"/>
      <c r="BRE65" s="47"/>
      <c r="BRF65" s="47"/>
      <c r="BRG65" s="47"/>
      <c r="BRH65" s="47"/>
      <c r="BRI65" s="47"/>
      <c r="BRJ65" s="47"/>
      <c r="BRK65" s="47"/>
      <c r="BRL65" s="47"/>
      <c r="BRM65" s="47"/>
      <c r="BRN65" s="47"/>
      <c r="BRO65" s="47"/>
      <c r="BRP65" s="47"/>
      <c r="BRQ65" s="47"/>
      <c r="BRR65" s="47"/>
      <c r="BRS65" s="47"/>
      <c r="BRT65" s="47"/>
      <c r="BRU65" s="47"/>
      <c r="BRV65" s="47"/>
      <c r="BRW65" s="47"/>
      <c r="BRX65" s="47"/>
      <c r="BRY65" s="47"/>
      <c r="BRZ65" s="47"/>
      <c r="BSA65" s="47"/>
      <c r="BSB65" s="47"/>
      <c r="BSC65" s="47"/>
      <c r="BSD65" s="47"/>
      <c r="BSE65" s="47"/>
      <c r="BSF65" s="47"/>
      <c r="BSG65" s="47"/>
      <c r="BSH65" s="47"/>
      <c r="BSI65" s="47"/>
      <c r="BSJ65" s="47"/>
      <c r="BSK65" s="47"/>
      <c r="BSL65" s="47"/>
      <c r="BSM65" s="47"/>
      <c r="BSN65" s="47"/>
      <c r="BSO65" s="47"/>
      <c r="BSP65" s="47"/>
      <c r="BSQ65" s="47"/>
      <c r="BSR65" s="47"/>
      <c r="BSS65" s="47"/>
      <c r="BST65" s="47"/>
      <c r="BSU65" s="47"/>
      <c r="BSV65" s="47"/>
      <c r="BSW65" s="47"/>
      <c r="BSX65" s="47"/>
      <c r="BSY65" s="47"/>
      <c r="BSZ65" s="47"/>
      <c r="BTA65" s="47"/>
      <c r="BTB65" s="47"/>
      <c r="BTC65" s="47"/>
      <c r="BTD65" s="47"/>
      <c r="BTE65" s="47"/>
      <c r="BTF65" s="47"/>
      <c r="BTG65" s="47"/>
      <c r="BTH65" s="47"/>
      <c r="BTI65" s="47"/>
      <c r="BTJ65" s="47"/>
      <c r="BTK65" s="47"/>
      <c r="BTL65" s="47"/>
      <c r="BTM65" s="47"/>
      <c r="BTN65" s="47"/>
      <c r="BTO65" s="47"/>
      <c r="BTP65" s="47"/>
      <c r="BTQ65" s="47"/>
      <c r="BTR65" s="47"/>
      <c r="BTS65" s="47"/>
      <c r="BTT65" s="47"/>
      <c r="BTU65" s="47"/>
      <c r="BTV65" s="47"/>
      <c r="BTW65" s="47"/>
      <c r="BTX65" s="47"/>
      <c r="BTY65" s="47"/>
      <c r="BTZ65" s="47"/>
      <c r="BUA65" s="47"/>
      <c r="BUB65" s="47"/>
      <c r="BUC65" s="47"/>
      <c r="BUD65" s="47"/>
      <c r="BUE65" s="47"/>
      <c r="BUF65" s="47"/>
      <c r="BUG65" s="47"/>
      <c r="BUH65" s="47"/>
      <c r="BUI65" s="47"/>
      <c r="BUJ65" s="47"/>
      <c r="BUK65" s="47"/>
      <c r="BUL65" s="47"/>
      <c r="BUM65" s="47"/>
      <c r="BUN65" s="47"/>
      <c r="BUO65" s="47"/>
      <c r="BUP65" s="47"/>
      <c r="BUQ65" s="47"/>
      <c r="BUR65" s="47"/>
      <c r="BUS65" s="47"/>
      <c r="BUT65" s="47"/>
      <c r="BUU65" s="47"/>
      <c r="BUV65" s="47"/>
      <c r="BUW65" s="47"/>
      <c r="BUX65" s="47"/>
      <c r="BUY65" s="47"/>
      <c r="BUZ65" s="47"/>
      <c r="BVA65" s="47"/>
      <c r="BVB65" s="47"/>
      <c r="BVC65" s="47"/>
      <c r="BVD65" s="47"/>
      <c r="BVE65" s="47"/>
      <c r="BVF65" s="47"/>
      <c r="BVG65" s="47"/>
      <c r="BVH65" s="47"/>
      <c r="BVI65" s="47"/>
      <c r="BVJ65" s="47"/>
      <c r="BVK65" s="47"/>
      <c r="BVL65" s="47"/>
      <c r="BVM65" s="47"/>
      <c r="BVN65" s="47"/>
      <c r="BVO65" s="47"/>
      <c r="BVP65" s="47"/>
      <c r="BVQ65" s="47"/>
      <c r="BVR65" s="47"/>
      <c r="BVS65" s="47"/>
      <c r="BVT65" s="47"/>
      <c r="BVU65" s="47"/>
      <c r="BVV65" s="47"/>
      <c r="BVW65" s="47"/>
      <c r="BVX65" s="47"/>
      <c r="BVY65" s="47"/>
      <c r="BVZ65" s="47"/>
      <c r="BWA65" s="47"/>
      <c r="BWB65" s="47"/>
      <c r="BWC65" s="47"/>
      <c r="BWD65" s="47"/>
      <c r="BWE65" s="47"/>
      <c r="BWF65" s="47"/>
      <c r="BWG65" s="47"/>
      <c r="BWH65" s="47"/>
      <c r="BWI65" s="47"/>
      <c r="BWJ65" s="47"/>
      <c r="BWK65" s="47"/>
      <c r="BWL65" s="47"/>
      <c r="BWM65" s="47"/>
      <c r="BWN65" s="47"/>
      <c r="BWO65" s="47"/>
      <c r="BWP65" s="47"/>
      <c r="BWQ65" s="47"/>
      <c r="BWR65" s="47"/>
      <c r="BWS65" s="47"/>
      <c r="BWT65" s="47"/>
      <c r="BWU65" s="47"/>
      <c r="BWV65" s="47"/>
      <c r="BWW65" s="47"/>
      <c r="BWX65" s="47"/>
      <c r="BWY65" s="47"/>
      <c r="BWZ65" s="47"/>
      <c r="BXA65" s="47"/>
      <c r="BXB65" s="47"/>
      <c r="BXC65" s="47"/>
      <c r="BXD65" s="47"/>
      <c r="BXE65" s="47"/>
      <c r="BXF65" s="47"/>
      <c r="BXG65" s="47"/>
      <c r="BXH65" s="47"/>
      <c r="BXI65" s="47"/>
      <c r="BXJ65" s="47"/>
      <c r="BXK65" s="47"/>
      <c r="BXL65" s="47"/>
      <c r="BXM65" s="47"/>
      <c r="BXN65" s="47"/>
      <c r="BXO65" s="47"/>
      <c r="BXP65" s="47"/>
      <c r="BXQ65" s="47"/>
      <c r="BXR65" s="47"/>
      <c r="BXS65" s="47"/>
      <c r="BXT65" s="47"/>
      <c r="BXU65" s="47"/>
      <c r="BXV65" s="47"/>
      <c r="BXW65" s="47"/>
      <c r="BXX65" s="47"/>
      <c r="BXY65" s="47"/>
      <c r="BXZ65" s="47"/>
      <c r="BYA65" s="47"/>
      <c r="BYB65" s="47"/>
      <c r="BYC65" s="47"/>
      <c r="BYD65" s="47"/>
      <c r="BYE65" s="47"/>
      <c r="BYF65" s="47"/>
      <c r="BYG65" s="47"/>
      <c r="BYH65" s="47"/>
      <c r="BYI65" s="47"/>
      <c r="BYJ65" s="47"/>
      <c r="BYK65" s="47"/>
      <c r="BYL65" s="47"/>
      <c r="BYM65" s="47"/>
      <c r="BYN65" s="47"/>
      <c r="BYO65" s="47"/>
      <c r="BYP65" s="47"/>
      <c r="BYQ65" s="47"/>
      <c r="BYR65" s="47"/>
      <c r="BYS65" s="47"/>
      <c r="BYT65" s="47"/>
      <c r="BYU65" s="47"/>
      <c r="BYV65" s="47"/>
      <c r="BYW65" s="47"/>
      <c r="BYX65" s="47"/>
      <c r="BYY65" s="47"/>
      <c r="BYZ65" s="47"/>
      <c r="BZA65" s="47"/>
      <c r="BZB65" s="47"/>
      <c r="BZC65" s="47"/>
      <c r="BZD65" s="47"/>
      <c r="BZE65" s="47"/>
      <c r="BZF65" s="47"/>
      <c r="BZG65" s="47"/>
      <c r="BZH65" s="47"/>
      <c r="BZI65" s="47"/>
      <c r="BZJ65" s="47"/>
      <c r="BZK65" s="47"/>
      <c r="BZL65" s="47"/>
      <c r="BZM65" s="47"/>
      <c r="BZN65" s="47"/>
      <c r="BZO65" s="47"/>
      <c r="BZP65" s="47"/>
      <c r="BZQ65" s="47"/>
      <c r="BZR65" s="47"/>
      <c r="BZS65" s="47"/>
      <c r="BZT65" s="47"/>
      <c r="BZU65" s="47"/>
      <c r="BZV65" s="47"/>
      <c r="BZW65" s="47"/>
      <c r="BZX65" s="47"/>
      <c r="BZY65" s="47"/>
      <c r="BZZ65" s="47"/>
      <c r="CAA65" s="47"/>
      <c r="CAB65" s="47"/>
      <c r="CAC65" s="47"/>
      <c r="CAD65" s="47"/>
      <c r="CAE65" s="47"/>
      <c r="CAF65" s="47"/>
      <c r="CAG65" s="47"/>
      <c r="CAH65" s="47"/>
      <c r="CAI65" s="47"/>
      <c r="CAJ65" s="47"/>
      <c r="CAK65" s="47"/>
      <c r="CAL65" s="47"/>
      <c r="CAM65" s="47"/>
      <c r="CAN65" s="47"/>
      <c r="CAO65" s="47"/>
      <c r="CAP65" s="47"/>
      <c r="CAQ65" s="47"/>
      <c r="CAR65" s="47"/>
      <c r="CAS65" s="47"/>
      <c r="CAT65" s="47"/>
      <c r="CAU65" s="47"/>
      <c r="CAV65" s="47"/>
      <c r="CAW65" s="47"/>
      <c r="CAX65" s="47"/>
      <c r="CAY65" s="47"/>
      <c r="CAZ65" s="47"/>
      <c r="CBA65" s="47"/>
      <c r="CBB65" s="47"/>
      <c r="CBC65" s="47"/>
      <c r="CBD65" s="47"/>
      <c r="CBE65" s="47"/>
      <c r="CBF65" s="47"/>
      <c r="CBG65" s="47"/>
      <c r="CBH65" s="47"/>
      <c r="CBI65" s="47"/>
      <c r="CBJ65" s="47"/>
      <c r="CBK65" s="47"/>
      <c r="CBL65" s="47"/>
      <c r="CBM65" s="47"/>
      <c r="CBN65" s="47"/>
      <c r="CBO65" s="47"/>
      <c r="CBP65" s="47"/>
      <c r="CBQ65" s="47"/>
      <c r="CBR65" s="47"/>
      <c r="CBS65" s="47"/>
      <c r="CBT65" s="47"/>
      <c r="CBU65" s="47"/>
      <c r="CBV65" s="47"/>
      <c r="CBW65" s="47"/>
      <c r="CBX65" s="47"/>
      <c r="CBY65" s="47"/>
      <c r="CBZ65" s="47"/>
      <c r="CCA65" s="47"/>
      <c r="CCB65" s="47"/>
      <c r="CCC65" s="47"/>
      <c r="CCD65" s="47"/>
      <c r="CCE65" s="47"/>
      <c r="CCF65" s="47"/>
      <c r="CCG65" s="47"/>
      <c r="CCH65" s="47"/>
      <c r="CCI65" s="47"/>
      <c r="CCJ65" s="47"/>
      <c r="CCK65" s="47"/>
      <c r="CCL65" s="47"/>
      <c r="CCM65" s="47"/>
      <c r="CCN65" s="47"/>
      <c r="CCO65" s="47"/>
      <c r="CCP65" s="47"/>
      <c r="CCQ65" s="47"/>
      <c r="CCR65" s="47"/>
      <c r="CCS65" s="47"/>
      <c r="CCT65" s="47"/>
      <c r="CCU65" s="47"/>
      <c r="CCV65" s="47"/>
      <c r="CCW65" s="47"/>
      <c r="CCX65" s="47"/>
      <c r="CCY65" s="47"/>
      <c r="CCZ65" s="47"/>
      <c r="CDA65" s="47"/>
      <c r="CDB65" s="47"/>
      <c r="CDC65" s="47"/>
      <c r="CDD65" s="47"/>
      <c r="CDE65" s="47"/>
      <c r="CDF65" s="47"/>
      <c r="CDG65" s="47"/>
      <c r="CDH65" s="47"/>
      <c r="CDI65" s="47"/>
      <c r="CDJ65" s="47"/>
      <c r="CDK65" s="47"/>
      <c r="CDL65" s="47"/>
      <c r="CDM65" s="47"/>
      <c r="CDN65" s="47"/>
      <c r="CDO65" s="47"/>
      <c r="CDP65" s="47"/>
      <c r="CDQ65" s="47"/>
      <c r="CDR65" s="47"/>
      <c r="CDS65" s="47"/>
      <c r="CDT65" s="47"/>
      <c r="CDU65" s="47"/>
      <c r="CDV65" s="47"/>
      <c r="CDW65" s="47"/>
      <c r="CDX65" s="47"/>
      <c r="CDY65" s="47"/>
      <c r="CDZ65" s="47"/>
      <c r="CEA65" s="47"/>
      <c r="CEB65" s="47"/>
      <c r="CEC65" s="47"/>
      <c r="CED65" s="47"/>
      <c r="CEE65" s="47"/>
      <c r="CEF65" s="47"/>
      <c r="CEG65" s="47"/>
      <c r="CEH65" s="47"/>
      <c r="CEI65" s="47"/>
      <c r="CEJ65" s="47"/>
      <c r="CEK65" s="47"/>
      <c r="CEL65" s="47"/>
      <c r="CEM65" s="47"/>
      <c r="CEN65" s="47"/>
      <c r="CEO65" s="47"/>
      <c r="CEP65" s="47"/>
      <c r="CEQ65" s="47"/>
      <c r="CER65" s="47"/>
      <c r="CES65" s="47"/>
      <c r="CET65" s="47"/>
      <c r="CEU65" s="47"/>
      <c r="CEV65" s="47"/>
      <c r="CEW65" s="47"/>
      <c r="CEX65" s="47"/>
      <c r="CEY65" s="47"/>
      <c r="CEZ65" s="47"/>
      <c r="CFA65" s="47"/>
      <c r="CFB65" s="47"/>
      <c r="CFC65" s="47"/>
      <c r="CFD65" s="47"/>
      <c r="CFE65" s="47"/>
      <c r="CFF65" s="47"/>
      <c r="CFG65" s="47"/>
      <c r="CFH65" s="47"/>
      <c r="CFI65" s="47"/>
      <c r="CFJ65" s="47"/>
      <c r="CFK65" s="47"/>
      <c r="CFL65" s="47"/>
      <c r="CFM65" s="47"/>
      <c r="CFN65" s="47"/>
      <c r="CFO65" s="47"/>
      <c r="CFP65" s="47"/>
      <c r="CFQ65" s="47"/>
      <c r="CFR65" s="47"/>
      <c r="CFS65" s="47"/>
      <c r="CFT65" s="47"/>
      <c r="CFU65" s="47"/>
      <c r="CFV65" s="47"/>
      <c r="CFW65" s="47"/>
      <c r="CFX65" s="47"/>
      <c r="CFY65" s="47"/>
      <c r="CFZ65" s="47"/>
      <c r="CGA65" s="47"/>
      <c r="CGB65" s="47"/>
      <c r="CGC65" s="47"/>
      <c r="CGD65" s="47"/>
      <c r="CGE65" s="47"/>
      <c r="CGF65" s="47"/>
      <c r="CGG65" s="47"/>
      <c r="CGH65" s="47"/>
      <c r="CGI65" s="47"/>
      <c r="CGJ65" s="47"/>
      <c r="CGK65" s="47"/>
      <c r="CGL65" s="47"/>
      <c r="CGM65" s="47"/>
      <c r="CGN65" s="47"/>
      <c r="CGO65" s="47"/>
      <c r="CGP65" s="47"/>
      <c r="CGQ65" s="47"/>
      <c r="CGR65" s="47"/>
      <c r="CGS65" s="47"/>
      <c r="CGT65" s="47"/>
      <c r="CGU65" s="47"/>
      <c r="CGV65" s="47"/>
      <c r="CGW65" s="47"/>
      <c r="CGX65" s="47"/>
      <c r="CGY65" s="47"/>
      <c r="CGZ65" s="47"/>
      <c r="CHA65" s="47"/>
      <c r="CHB65" s="47"/>
      <c r="CHC65" s="47"/>
      <c r="CHD65" s="47"/>
      <c r="CHE65" s="47"/>
      <c r="CHF65" s="47"/>
      <c r="CHG65" s="47"/>
      <c r="CHH65" s="47"/>
      <c r="CHI65" s="47"/>
      <c r="CHJ65" s="47"/>
      <c r="CHK65" s="47"/>
      <c r="CHL65" s="47"/>
      <c r="CHM65" s="47"/>
      <c r="CHN65" s="47"/>
      <c r="CHO65" s="47"/>
      <c r="CHP65" s="47"/>
      <c r="CHQ65" s="47"/>
      <c r="CHR65" s="47"/>
      <c r="CHS65" s="47"/>
      <c r="CHT65" s="47"/>
      <c r="CHU65" s="47"/>
      <c r="CHV65" s="47"/>
      <c r="CHW65" s="47"/>
      <c r="CHX65" s="47"/>
      <c r="CHY65" s="47"/>
      <c r="CHZ65" s="47"/>
      <c r="CIA65" s="47"/>
      <c r="CIB65" s="47"/>
      <c r="CIC65" s="47"/>
      <c r="CID65" s="47"/>
      <c r="CIE65" s="47"/>
      <c r="CIF65" s="47"/>
      <c r="CIG65" s="47"/>
      <c r="CIH65" s="47"/>
      <c r="CII65" s="47"/>
      <c r="CIJ65" s="47"/>
      <c r="CIK65" s="47"/>
      <c r="CIL65" s="47"/>
      <c r="CIM65" s="47"/>
      <c r="CIN65" s="47"/>
      <c r="CIO65" s="47"/>
      <c r="CIP65" s="47"/>
      <c r="CIQ65" s="47"/>
      <c r="CIR65" s="47"/>
      <c r="CIS65" s="47"/>
      <c r="CIT65" s="47"/>
      <c r="CIU65" s="47"/>
      <c r="CIV65" s="47"/>
      <c r="CIW65" s="47"/>
      <c r="CIX65" s="47"/>
      <c r="CIY65" s="47"/>
      <c r="CIZ65" s="47"/>
      <c r="CJA65" s="47"/>
      <c r="CJB65" s="47"/>
      <c r="CJC65" s="47"/>
      <c r="CJD65" s="47"/>
      <c r="CJE65" s="47"/>
      <c r="CJF65" s="47"/>
      <c r="CJG65" s="47"/>
      <c r="CJH65" s="47"/>
      <c r="CJI65" s="47"/>
      <c r="CJJ65" s="47"/>
      <c r="CJK65" s="47"/>
      <c r="CJL65" s="47"/>
      <c r="CJM65" s="47"/>
      <c r="CJN65" s="47"/>
      <c r="CJO65" s="47"/>
      <c r="CJP65" s="47"/>
      <c r="CJQ65" s="47"/>
      <c r="CJR65" s="47"/>
      <c r="CJS65" s="47"/>
      <c r="CJT65" s="47"/>
      <c r="CJU65" s="47"/>
      <c r="CJV65" s="47"/>
      <c r="CJW65" s="47"/>
      <c r="CJX65" s="47"/>
      <c r="CJY65" s="47"/>
      <c r="CJZ65" s="47"/>
      <c r="CKA65" s="47"/>
      <c r="CKB65" s="47"/>
      <c r="CKC65" s="47"/>
      <c r="CKD65" s="47"/>
      <c r="CKE65" s="47"/>
      <c r="CKF65" s="47"/>
      <c r="CKG65" s="47"/>
      <c r="CKH65" s="47"/>
      <c r="CKI65" s="47"/>
      <c r="CKJ65" s="47"/>
      <c r="CKK65" s="47"/>
      <c r="CKL65" s="47"/>
      <c r="CKM65" s="47"/>
      <c r="CKN65" s="47"/>
      <c r="CKO65" s="47"/>
      <c r="CKP65" s="47"/>
      <c r="CKQ65" s="47"/>
      <c r="CKR65" s="47"/>
      <c r="CKS65" s="47"/>
      <c r="CKT65" s="47"/>
      <c r="CKU65" s="47"/>
      <c r="CKV65" s="47"/>
      <c r="CKW65" s="47"/>
      <c r="CKX65" s="47"/>
      <c r="CKY65" s="47"/>
      <c r="CKZ65" s="47"/>
      <c r="CLA65" s="47"/>
      <c r="CLB65" s="47"/>
      <c r="CLC65" s="47"/>
      <c r="CLD65" s="47"/>
      <c r="CLE65" s="47"/>
      <c r="CLF65" s="47"/>
      <c r="CLG65" s="47"/>
      <c r="CLH65" s="47"/>
      <c r="CLI65" s="47"/>
      <c r="CLJ65" s="47"/>
      <c r="CLK65" s="47"/>
      <c r="CLL65" s="47"/>
      <c r="CLM65" s="47"/>
      <c r="CLN65" s="47"/>
      <c r="CLO65" s="47"/>
      <c r="CLP65" s="47"/>
      <c r="CLQ65" s="47"/>
      <c r="CLR65" s="47"/>
      <c r="CLS65" s="47"/>
      <c r="CLT65" s="47"/>
      <c r="CLU65" s="47"/>
      <c r="CLV65" s="47"/>
      <c r="CLW65" s="47"/>
      <c r="CLX65" s="47"/>
      <c r="CLY65" s="47"/>
      <c r="CLZ65" s="47"/>
      <c r="CMA65" s="47"/>
      <c r="CMB65" s="47"/>
      <c r="CMC65" s="47"/>
      <c r="CMD65" s="47"/>
      <c r="CME65" s="47"/>
      <c r="CMF65" s="47"/>
      <c r="CMG65" s="47"/>
      <c r="CMH65" s="47"/>
      <c r="CMI65" s="47"/>
      <c r="CMJ65" s="47"/>
      <c r="CMK65" s="47"/>
      <c r="CML65" s="47"/>
      <c r="CMM65" s="47"/>
      <c r="CMN65" s="47"/>
      <c r="CMO65" s="47"/>
      <c r="CMP65" s="47"/>
      <c r="CMQ65" s="47"/>
      <c r="CMR65" s="47"/>
      <c r="CMS65" s="47"/>
      <c r="CMT65" s="47"/>
      <c r="CMU65" s="47"/>
      <c r="CMV65" s="47"/>
      <c r="CMW65" s="47"/>
      <c r="CMX65" s="47"/>
      <c r="CMY65" s="47"/>
      <c r="CMZ65" s="47"/>
      <c r="CNA65" s="47"/>
      <c r="CNB65" s="47"/>
      <c r="CNC65" s="47"/>
      <c r="CND65" s="47"/>
      <c r="CNE65" s="47"/>
      <c r="CNF65" s="47"/>
      <c r="CNG65" s="47"/>
      <c r="CNH65" s="47"/>
      <c r="CNI65" s="47"/>
      <c r="CNJ65" s="47"/>
      <c r="CNK65" s="47"/>
      <c r="CNL65" s="47"/>
      <c r="CNM65" s="47"/>
      <c r="CNN65" s="47"/>
      <c r="CNO65" s="47"/>
      <c r="CNP65" s="47"/>
      <c r="CNQ65" s="47"/>
      <c r="CNR65" s="47"/>
      <c r="CNS65" s="47"/>
      <c r="CNT65" s="47"/>
      <c r="CNU65" s="47"/>
      <c r="CNV65" s="47"/>
      <c r="CNW65" s="47"/>
      <c r="CNX65" s="47"/>
      <c r="CNY65" s="47"/>
      <c r="CNZ65" s="47"/>
      <c r="COA65" s="47"/>
      <c r="COB65" s="47"/>
      <c r="COC65" s="47"/>
      <c r="COD65" s="47"/>
      <c r="COE65" s="47"/>
      <c r="COF65" s="47"/>
      <c r="COG65" s="47"/>
      <c r="COH65" s="47"/>
      <c r="COI65" s="47"/>
      <c r="COJ65" s="47"/>
      <c r="COK65" s="47"/>
      <c r="COL65" s="47"/>
      <c r="COM65" s="47"/>
      <c r="CON65" s="47"/>
      <c r="COO65" s="47"/>
      <c r="COP65" s="47"/>
      <c r="COQ65" s="47"/>
      <c r="COR65" s="47"/>
      <c r="COS65" s="47"/>
      <c r="COT65" s="47"/>
      <c r="COU65" s="47"/>
      <c r="COV65" s="47"/>
      <c r="COW65" s="47"/>
      <c r="COX65" s="47"/>
      <c r="COY65" s="47"/>
      <c r="COZ65" s="47"/>
      <c r="CPA65" s="47"/>
      <c r="CPB65" s="47"/>
      <c r="CPC65" s="47"/>
      <c r="CPD65" s="47"/>
      <c r="CPE65" s="47"/>
      <c r="CPF65" s="47"/>
      <c r="CPG65" s="47"/>
      <c r="CPH65" s="47"/>
      <c r="CPI65" s="47"/>
      <c r="CPJ65" s="47"/>
      <c r="CPK65" s="47"/>
      <c r="CPL65" s="47"/>
      <c r="CPM65" s="47"/>
      <c r="CPN65" s="47"/>
      <c r="CPO65" s="47"/>
      <c r="CPP65" s="47"/>
      <c r="CPQ65" s="47"/>
      <c r="CPR65" s="47"/>
      <c r="CPS65" s="47"/>
      <c r="CPT65" s="47"/>
      <c r="CPU65" s="47"/>
      <c r="CPV65" s="47"/>
      <c r="CPW65" s="47"/>
      <c r="CPX65" s="47"/>
      <c r="CPY65" s="47"/>
      <c r="CPZ65" s="47"/>
      <c r="CQA65" s="47"/>
      <c r="CQB65" s="47"/>
      <c r="CQC65" s="47"/>
      <c r="CQD65" s="47"/>
      <c r="CQE65" s="47"/>
      <c r="CQF65" s="47"/>
      <c r="CQG65" s="47"/>
      <c r="CQH65" s="47"/>
      <c r="CQI65" s="47"/>
      <c r="CQJ65" s="47"/>
      <c r="CQK65" s="47"/>
      <c r="CQL65" s="47"/>
      <c r="CQM65" s="47"/>
      <c r="CQN65" s="47"/>
      <c r="CQO65" s="47"/>
      <c r="CQP65" s="47"/>
      <c r="CQQ65" s="47"/>
      <c r="CQR65" s="47"/>
      <c r="CQS65" s="47"/>
      <c r="CQT65" s="47"/>
      <c r="CQU65" s="47"/>
      <c r="CQV65" s="47"/>
      <c r="CQW65" s="47"/>
      <c r="CQX65" s="47"/>
      <c r="CQY65" s="47"/>
      <c r="CQZ65" s="47"/>
      <c r="CRA65" s="47"/>
      <c r="CRB65" s="47"/>
      <c r="CRC65" s="47"/>
      <c r="CRD65" s="47"/>
      <c r="CRE65" s="47"/>
      <c r="CRF65" s="47"/>
      <c r="CRG65" s="47"/>
      <c r="CRH65" s="47"/>
      <c r="CRI65" s="47"/>
      <c r="CRJ65" s="47"/>
      <c r="CRK65" s="47"/>
      <c r="CRL65" s="47"/>
      <c r="CRM65" s="47"/>
      <c r="CRN65" s="47"/>
      <c r="CRO65" s="47"/>
      <c r="CRP65" s="47"/>
      <c r="CRQ65" s="47"/>
      <c r="CRR65" s="47"/>
      <c r="CRS65" s="47"/>
      <c r="CRT65" s="47"/>
      <c r="CRU65" s="47"/>
      <c r="CRV65" s="47"/>
      <c r="CRW65" s="47"/>
      <c r="CRX65" s="47"/>
      <c r="CRY65" s="47"/>
      <c r="CRZ65" s="47"/>
      <c r="CSA65" s="47"/>
      <c r="CSB65" s="47"/>
      <c r="CSC65" s="47"/>
      <c r="CSD65" s="47"/>
      <c r="CSE65" s="47"/>
      <c r="CSF65" s="47"/>
      <c r="CSG65" s="47"/>
      <c r="CSH65" s="47"/>
      <c r="CSI65" s="47"/>
      <c r="CSJ65" s="47"/>
      <c r="CSK65" s="47"/>
      <c r="CSL65" s="47"/>
      <c r="CSM65" s="47"/>
      <c r="CSN65" s="47"/>
      <c r="CSO65" s="47"/>
      <c r="CSP65" s="47"/>
      <c r="CSQ65" s="47"/>
      <c r="CSR65" s="47"/>
      <c r="CSS65" s="47"/>
      <c r="CST65" s="47"/>
      <c r="CSU65" s="47"/>
      <c r="CSV65" s="47"/>
      <c r="CSW65" s="47"/>
      <c r="CSX65" s="47"/>
      <c r="CSY65" s="47"/>
      <c r="CSZ65" s="47"/>
      <c r="CTA65" s="47"/>
      <c r="CTB65" s="47"/>
      <c r="CTC65" s="47"/>
      <c r="CTD65" s="47"/>
      <c r="CTE65" s="47"/>
      <c r="CTF65" s="47"/>
      <c r="CTG65" s="47"/>
      <c r="CTH65" s="47"/>
      <c r="CTI65" s="47"/>
      <c r="CTJ65" s="47"/>
      <c r="CTK65" s="47"/>
      <c r="CTL65" s="47"/>
      <c r="CTM65" s="47"/>
      <c r="CTN65" s="47"/>
      <c r="CTO65" s="47"/>
      <c r="CTP65" s="47"/>
      <c r="CTQ65" s="47"/>
      <c r="CTR65" s="47"/>
      <c r="CTS65" s="47"/>
      <c r="CTT65" s="47"/>
      <c r="CTU65" s="47"/>
      <c r="CTV65" s="47"/>
      <c r="CTW65" s="47"/>
      <c r="CTX65" s="47"/>
      <c r="CTY65" s="47"/>
      <c r="CTZ65" s="47"/>
      <c r="CUA65" s="47"/>
      <c r="CUB65" s="47"/>
      <c r="CUC65" s="47"/>
      <c r="CUD65" s="47"/>
      <c r="CUE65" s="47"/>
      <c r="CUF65" s="47"/>
      <c r="CUG65" s="47"/>
      <c r="CUH65" s="47"/>
      <c r="CUI65" s="47"/>
      <c r="CUJ65" s="47"/>
      <c r="CUK65" s="47"/>
      <c r="CUL65" s="47"/>
      <c r="CUM65" s="47"/>
      <c r="CUN65" s="47"/>
      <c r="CUO65" s="47"/>
      <c r="CUP65" s="47"/>
      <c r="CUQ65" s="47"/>
      <c r="CUR65" s="47"/>
      <c r="CUS65" s="47"/>
      <c r="CUT65" s="47"/>
      <c r="CUU65" s="47"/>
      <c r="CUV65" s="47"/>
      <c r="CUW65" s="47"/>
      <c r="CUX65" s="47"/>
      <c r="CUY65" s="47"/>
      <c r="CUZ65" s="47"/>
      <c r="CVA65" s="47"/>
      <c r="CVB65" s="47"/>
      <c r="CVC65" s="47"/>
      <c r="CVD65" s="47"/>
      <c r="CVE65" s="47"/>
      <c r="CVF65" s="47"/>
      <c r="CVG65" s="47"/>
      <c r="CVH65" s="47"/>
      <c r="CVI65" s="47"/>
      <c r="CVJ65" s="47"/>
      <c r="CVK65" s="47"/>
      <c r="CVL65" s="47"/>
      <c r="CVM65" s="47"/>
      <c r="CVN65" s="47"/>
      <c r="CVO65" s="47"/>
      <c r="CVP65" s="47"/>
      <c r="CVQ65" s="47"/>
      <c r="CVR65" s="47"/>
      <c r="CVS65" s="47"/>
      <c r="CVT65" s="47"/>
      <c r="CVU65" s="47"/>
      <c r="CVV65" s="47"/>
      <c r="CVW65" s="47"/>
      <c r="CVX65" s="47"/>
      <c r="CVY65" s="47"/>
      <c r="CVZ65" s="47"/>
      <c r="CWA65" s="47"/>
      <c r="CWB65" s="47"/>
      <c r="CWC65" s="47"/>
      <c r="CWD65" s="47"/>
      <c r="CWE65" s="47"/>
      <c r="CWF65" s="47"/>
      <c r="CWG65" s="47"/>
      <c r="CWH65" s="47"/>
      <c r="CWI65" s="47"/>
      <c r="CWJ65" s="47"/>
      <c r="CWK65" s="47"/>
      <c r="CWL65" s="47"/>
      <c r="CWM65" s="47"/>
      <c r="CWN65" s="47"/>
      <c r="CWO65" s="47"/>
      <c r="CWP65" s="47"/>
      <c r="CWQ65" s="47"/>
      <c r="CWR65" s="47"/>
      <c r="CWS65" s="47"/>
      <c r="CWT65" s="47"/>
      <c r="CWU65" s="47"/>
      <c r="CWV65" s="47"/>
      <c r="CWW65" s="47"/>
      <c r="CWX65" s="47"/>
      <c r="CWY65" s="47"/>
      <c r="CWZ65" s="47"/>
      <c r="CXA65" s="47"/>
      <c r="CXB65" s="47"/>
      <c r="CXC65" s="47"/>
      <c r="CXD65" s="47"/>
      <c r="CXE65" s="47"/>
      <c r="CXF65" s="47"/>
      <c r="CXG65" s="47"/>
      <c r="CXH65" s="47"/>
      <c r="CXI65" s="47"/>
      <c r="CXJ65" s="47"/>
      <c r="CXK65" s="47"/>
      <c r="CXL65" s="47"/>
      <c r="CXM65" s="47"/>
      <c r="CXN65" s="47"/>
      <c r="CXO65" s="47"/>
      <c r="CXP65" s="47"/>
      <c r="CXQ65" s="47"/>
      <c r="CXR65" s="47"/>
      <c r="CXS65" s="47"/>
      <c r="CXT65" s="47"/>
      <c r="CXU65" s="47"/>
      <c r="CXV65" s="47"/>
      <c r="CXW65" s="47"/>
      <c r="CXX65" s="47"/>
      <c r="CXY65" s="47"/>
      <c r="CXZ65" s="47"/>
      <c r="CYA65" s="47"/>
      <c r="CYB65" s="47"/>
      <c r="CYC65" s="47"/>
      <c r="CYD65" s="47"/>
      <c r="CYE65" s="47"/>
      <c r="CYF65" s="47"/>
      <c r="CYG65" s="47"/>
      <c r="CYH65" s="47"/>
      <c r="CYI65" s="47"/>
      <c r="CYJ65" s="47"/>
      <c r="CYK65" s="47"/>
      <c r="CYL65" s="47"/>
      <c r="CYM65" s="47"/>
      <c r="CYN65" s="47"/>
      <c r="CYO65" s="47"/>
      <c r="CYP65" s="47"/>
      <c r="CYQ65" s="47"/>
      <c r="CYR65" s="47"/>
      <c r="CYS65" s="47"/>
      <c r="CYT65" s="47"/>
      <c r="CYU65" s="47"/>
      <c r="CYV65" s="47"/>
      <c r="CYW65" s="47"/>
      <c r="CYX65" s="47"/>
      <c r="CYY65" s="47"/>
      <c r="CYZ65" s="47"/>
      <c r="CZA65" s="47"/>
      <c r="CZB65" s="47"/>
      <c r="CZC65" s="47"/>
      <c r="CZD65" s="47"/>
      <c r="CZE65" s="47"/>
      <c r="CZF65" s="47"/>
      <c r="CZG65" s="47"/>
      <c r="CZH65" s="47"/>
      <c r="CZI65" s="47"/>
      <c r="CZJ65" s="47"/>
      <c r="CZK65" s="47"/>
      <c r="CZL65" s="47"/>
      <c r="CZM65" s="47"/>
      <c r="CZN65" s="47"/>
      <c r="CZO65" s="47"/>
      <c r="CZP65" s="47"/>
      <c r="CZQ65" s="47"/>
      <c r="CZR65" s="47"/>
      <c r="CZS65" s="47"/>
      <c r="CZT65" s="47"/>
      <c r="CZU65" s="47"/>
      <c r="CZV65" s="47"/>
      <c r="CZW65" s="47"/>
      <c r="CZX65" s="47"/>
      <c r="CZY65" s="47"/>
      <c r="CZZ65" s="47"/>
      <c r="DAA65" s="47"/>
      <c r="DAB65" s="47"/>
      <c r="DAC65" s="47"/>
      <c r="DAD65" s="47"/>
      <c r="DAE65" s="47"/>
      <c r="DAF65" s="47"/>
      <c r="DAG65" s="47"/>
      <c r="DAH65" s="47"/>
      <c r="DAI65" s="47"/>
      <c r="DAJ65" s="47"/>
      <c r="DAK65" s="47"/>
      <c r="DAL65" s="47"/>
      <c r="DAM65" s="47"/>
      <c r="DAN65" s="47"/>
      <c r="DAO65" s="47"/>
      <c r="DAP65" s="47"/>
      <c r="DAQ65" s="47"/>
      <c r="DAR65" s="47"/>
      <c r="DAS65" s="47"/>
      <c r="DAT65" s="47"/>
      <c r="DAU65" s="47"/>
      <c r="DAV65" s="47"/>
      <c r="DAW65" s="47"/>
      <c r="DAX65" s="47"/>
      <c r="DAY65" s="47"/>
      <c r="DAZ65" s="47"/>
      <c r="DBA65" s="47"/>
      <c r="DBB65" s="47"/>
      <c r="DBC65" s="47"/>
      <c r="DBD65" s="47"/>
      <c r="DBE65" s="47"/>
      <c r="DBF65" s="47"/>
      <c r="DBG65" s="47"/>
      <c r="DBH65" s="47"/>
      <c r="DBI65" s="47"/>
      <c r="DBJ65" s="47"/>
      <c r="DBK65" s="47"/>
      <c r="DBL65" s="47"/>
      <c r="DBM65" s="47"/>
      <c r="DBN65" s="47"/>
      <c r="DBO65" s="47"/>
      <c r="DBP65" s="47"/>
      <c r="DBQ65" s="47"/>
      <c r="DBR65" s="47"/>
      <c r="DBS65" s="47"/>
      <c r="DBT65" s="47"/>
      <c r="DBU65" s="47"/>
      <c r="DBV65" s="47"/>
      <c r="DBW65" s="47"/>
      <c r="DBX65" s="47"/>
      <c r="DBY65" s="47"/>
      <c r="DBZ65" s="47"/>
      <c r="DCA65" s="47"/>
      <c r="DCB65" s="47"/>
      <c r="DCC65" s="47"/>
      <c r="DCD65" s="47"/>
      <c r="DCE65" s="47"/>
      <c r="DCF65" s="47"/>
      <c r="DCG65" s="47"/>
      <c r="DCH65" s="47"/>
      <c r="DCI65" s="47"/>
      <c r="DCJ65" s="47"/>
      <c r="DCK65" s="47"/>
      <c r="DCL65" s="47"/>
      <c r="DCM65" s="47"/>
      <c r="DCN65" s="47"/>
      <c r="DCO65" s="47"/>
      <c r="DCP65" s="47"/>
      <c r="DCQ65" s="47"/>
      <c r="DCR65" s="47"/>
      <c r="DCS65" s="47"/>
      <c r="DCT65" s="47"/>
      <c r="DCU65" s="47"/>
      <c r="DCV65" s="47"/>
      <c r="DCW65" s="47"/>
      <c r="DCX65" s="47"/>
      <c r="DCY65" s="47"/>
      <c r="DCZ65" s="47"/>
      <c r="DDA65" s="47"/>
      <c r="DDB65" s="47"/>
      <c r="DDC65" s="47"/>
      <c r="DDD65" s="47"/>
      <c r="DDE65" s="47"/>
      <c r="DDF65" s="47"/>
      <c r="DDG65" s="47"/>
      <c r="DDH65" s="47"/>
      <c r="DDI65" s="47"/>
      <c r="DDJ65" s="47"/>
      <c r="DDK65" s="47"/>
      <c r="DDL65" s="47"/>
      <c r="DDM65" s="47"/>
      <c r="DDN65" s="47"/>
      <c r="DDO65" s="47"/>
      <c r="DDP65" s="47"/>
      <c r="DDQ65" s="47"/>
      <c r="DDR65" s="47"/>
      <c r="DDS65" s="47"/>
      <c r="DDT65" s="47"/>
      <c r="DDU65" s="47"/>
      <c r="DDV65" s="47"/>
      <c r="DDW65" s="47"/>
      <c r="DDX65" s="47"/>
      <c r="DDY65" s="47"/>
      <c r="DDZ65" s="47"/>
      <c r="DEA65" s="47"/>
      <c r="DEB65" s="47"/>
      <c r="DEC65" s="47"/>
      <c r="DED65" s="47"/>
      <c r="DEE65" s="47"/>
      <c r="DEF65" s="47"/>
      <c r="DEG65" s="47"/>
      <c r="DEH65" s="47"/>
      <c r="DEI65" s="47"/>
      <c r="DEJ65" s="47"/>
      <c r="DEK65" s="47"/>
      <c r="DEL65" s="47"/>
      <c r="DEM65" s="47"/>
      <c r="DEN65" s="47"/>
      <c r="DEO65" s="47"/>
      <c r="DEP65" s="47"/>
      <c r="DEQ65" s="47"/>
      <c r="DER65" s="47"/>
      <c r="DES65" s="47"/>
      <c r="DET65" s="47"/>
      <c r="DEU65" s="47"/>
      <c r="DEV65" s="47"/>
      <c r="DEW65" s="47"/>
      <c r="DEX65" s="47"/>
      <c r="DEY65" s="47"/>
      <c r="DEZ65" s="47"/>
      <c r="DFA65" s="47"/>
      <c r="DFB65" s="47"/>
      <c r="DFC65" s="47"/>
      <c r="DFD65" s="47"/>
      <c r="DFE65" s="47"/>
      <c r="DFF65" s="47"/>
      <c r="DFG65" s="47"/>
      <c r="DFH65" s="47"/>
      <c r="DFI65" s="47"/>
      <c r="DFJ65" s="47"/>
      <c r="DFK65" s="47"/>
      <c r="DFL65" s="47"/>
      <c r="DFM65" s="47"/>
      <c r="DFN65" s="47"/>
      <c r="DFO65" s="47"/>
      <c r="DFP65" s="47"/>
      <c r="DFQ65" s="47"/>
      <c r="DFR65" s="47"/>
      <c r="DFS65" s="47"/>
      <c r="DFT65" s="47"/>
      <c r="DFU65" s="47"/>
      <c r="DFV65" s="47"/>
      <c r="DFW65" s="47"/>
      <c r="DFX65" s="47"/>
      <c r="DFY65" s="47"/>
      <c r="DFZ65" s="47"/>
      <c r="DGA65" s="47"/>
      <c r="DGB65" s="47"/>
      <c r="DGC65" s="47"/>
      <c r="DGD65" s="47"/>
      <c r="DGE65" s="47"/>
      <c r="DGF65" s="47"/>
      <c r="DGG65" s="47"/>
      <c r="DGH65" s="47"/>
      <c r="DGI65" s="47"/>
      <c r="DGJ65" s="47"/>
      <c r="DGK65" s="47"/>
      <c r="DGL65" s="47"/>
      <c r="DGM65" s="47"/>
      <c r="DGN65" s="47"/>
      <c r="DGO65" s="47"/>
      <c r="DGP65" s="47"/>
      <c r="DGQ65" s="47"/>
      <c r="DGR65" s="47"/>
      <c r="DGS65" s="47"/>
      <c r="DGT65" s="47"/>
      <c r="DGU65" s="47"/>
      <c r="DGV65" s="47"/>
      <c r="DGW65" s="47"/>
      <c r="DGX65" s="47"/>
      <c r="DGY65" s="47"/>
      <c r="DGZ65" s="47"/>
      <c r="DHA65" s="47"/>
      <c r="DHB65" s="47"/>
      <c r="DHC65" s="47"/>
      <c r="DHD65" s="47"/>
      <c r="DHE65" s="47"/>
      <c r="DHF65" s="47"/>
      <c r="DHG65" s="47"/>
      <c r="DHH65" s="47"/>
      <c r="DHI65" s="47"/>
      <c r="DHJ65" s="47"/>
      <c r="DHK65" s="47"/>
      <c r="DHL65" s="47"/>
      <c r="DHM65" s="47"/>
      <c r="DHN65" s="47"/>
      <c r="DHO65" s="47"/>
      <c r="DHP65" s="47"/>
      <c r="DHQ65" s="47"/>
      <c r="DHR65" s="47"/>
      <c r="DHS65" s="47"/>
      <c r="DHT65" s="47"/>
      <c r="DHU65" s="47"/>
      <c r="DHV65" s="47"/>
      <c r="DHW65" s="47"/>
      <c r="DHX65" s="47"/>
      <c r="DHY65" s="47"/>
      <c r="DHZ65" s="47"/>
      <c r="DIA65" s="47"/>
      <c r="DIB65" s="47"/>
      <c r="DIC65" s="47"/>
      <c r="DID65" s="47"/>
      <c r="DIE65" s="47"/>
      <c r="DIF65" s="47"/>
      <c r="DIG65" s="47"/>
      <c r="DIH65" s="47"/>
      <c r="DII65" s="47"/>
      <c r="DIJ65" s="47"/>
      <c r="DIK65" s="47"/>
      <c r="DIL65" s="47"/>
      <c r="DIM65" s="47"/>
      <c r="DIN65" s="47"/>
      <c r="DIO65" s="47"/>
      <c r="DIP65" s="47"/>
      <c r="DIQ65" s="47"/>
      <c r="DIR65" s="47"/>
      <c r="DIS65" s="47"/>
      <c r="DIT65" s="47"/>
      <c r="DIU65" s="47"/>
      <c r="DIV65" s="47"/>
      <c r="DIW65" s="47"/>
      <c r="DIX65" s="47"/>
      <c r="DIY65" s="47"/>
      <c r="DIZ65" s="47"/>
      <c r="DJA65" s="47"/>
      <c r="DJB65" s="47"/>
      <c r="DJC65" s="47"/>
      <c r="DJD65" s="47"/>
      <c r="DJE65" s="47"/>
      <c r="DJF65" s="47"/>
      <c r="DJG65" s="47"/>
      <c r="DJH65" s="47"/>
      <c r="DJI65" s="47"/>
      <c r="DJJ65" s="47"/>
      <c r="DJK65" s="47"/>
      <c r="DJL65" s="47"/>
      <c r="DJM65" s="47"/>
      <c r="DJN65" s="47"/>
      <c r="DJO65" s="47"/>
      <c r="DJP65" s="47"/>
      <c r="DJQ65" s="47"/>
      <c r="DJR65" s="47"/>
      <c r="DJS65" s="47"/>
      <c r="DJT65" s="47"/>
      <c r="DJU65" s="47"/>
      <c r="DJV65" s="47"/>
      <c r="DJW65" s="47"/>
      <c r="DJX65" s="47"/>
      <c r="DJY65" s="47"/>
      <c r="DJZ65" s="47"/>
      <c r="DKA65" s="47"/>
      <c r="DKB65" s="47"/>
      <c r="DKC65" s="47"/>
      <c r="DKD65" s="47"/>
      <c r="DKE65" s="47"/>
      <c r="DKF65" s="47"/>
      <c r="DKG65" s="47"/>
      <c r="DKH65" s="47"/>
      <c r="DKI65" s="47"/>
      <c r="DKJ65" s="47"/>
      <c r="DKK65" s="47"/>
      <c r="DKL65" s="47"/>
      <c r="DKM65" s="47"/>
      <c r="DKN65" s="47"/>
      <c r="DKO65" s="47"/>
      <c r="DKP65" s="47"/>
      <c r="DKQ65" s="47"/>
      <c r="DKR65" s="47"/>
      <c r="DKS65" s="47"/>
      <c r="DKT65" s="47"/>
      <c r="DKU65" s="47"/>
      <c r="DKV65" s="47"/>
      <c r="DKW65" s="47"/>
      <c r="DKX65" s="47"/>
      <c r="DKY65" s="47"/>
      <c r="DKZ65" s="47"/>
      <c r="DLA65" s="47"/>
      <c r="DLB65" s="47"/>
      <c r="DLC65" s="47"/>
      <c r="DLD65" s="47"/>
      <c r="DLE65" s="47"/>
      <c r="DLF65" s="47"/>
      <c r="DLG65" s="47"/>
      <c r="DLH65" s="47"/>
      <c r="DLI65" s="47"/>
      <c r="DLJ65" s="47"/>
      <c r="DLK65" s="47"/>
      <c r="DLL65" s="47"/>
      <c r="DLM65" s="47"/>
      <c r="DLN65" s="47"/>
      <c r="DLO65" s="47"/>
      <c r="DLP65" s="47"/>
      <c r="DLQ65" s="47"/>
      <c r="DLR65" s="47"/>
      <c r="DLS65" s="47"/>
      <c r="DLT65" s="47"/>
      <c r="DLU65" s="47"/>
      <c r="DLV65" s="47"/>
      <c r="DLW65" s="47"/>
      <c r="DLX65" s="47"/>
      <c r="DLY65" s="47"/>
      <c r="DLZ65" s="47"/>
      <c r="DMA65" s="47"/>
      <c r="DMB65" s="47"/>
      <c r="DMC65" s="47"/>
      <c r="DMD65" s="47"/>
      <c r="DME65" s="47"/>
      <c r="DMF65" s="47"/>
      <c r="DMG65" s="47"/>
      <c r="DMH65" s="47"/>
      <c r="DMI65" s="47"/>
      <c r="DMJ65" s="47"/>
      <c r="DMK65" s="47"/>
      <c r="DML65" s="47"/>
      <c r="DMM65" s="47"/>
      <c r="DMN65" s="47"/>
      <c r="DMO65" s="47"/>
      <c r="DMP65" s="47"/>
      <c r="DMQ65" s="47"/>
      <c r="DMR65" s="47"/>
      <c r="DMS65" s="47"/>
      <c r="DMT65" s="47"/>
      <c r="DMU65" s="47"/>
      <c r="DMV65" s="47"/>
      <c r="DMW65" s="47"/>
      <c r="DMX65" s="47"/>
      <c r="DMY65" s="47"/>
      <c r="DMZ65" s="47"/>
      <c r="DNA65" s="47"/>
      <c r="DNB65" s="47"/>
      <c r="DNC65" s="47"/>
      <c r="DND65" s="47"/>
      <c r="DNE65" s="47"/>
      <c r="DNF65" s="47"/>
      <c r="DNG65" s="47"/>
      <c r="DNH65" s="47"/>
      <c r="DNI65" s="47"/>
      <c r="DNJ65" s="47"/>
      <c r="DNK65" s="47"/>
      <c r="DNL65" s="47"/>
      <c r="DNM65" s="47"/>
      <c r="DNN65" s="47"/>
      <c r="DNO65" s="47"/>
      <c r="DNP65" s="47"/>
      <c r="DNQ65" s="47"/>
      <c r="DNR65" s="47"/>
      <c r="DNS65" s="47"/>
      <c r="DNT65" s="47"/>
      <c r="DNU65" s="47"/>
      <c r="DNV65" s="47"/>
      <c r="DNW65" s="47"/>
      <c r="DNX65" s="47"/>
      <c r="DNY65" s="47"/>
      <c r="DNZ65" s="47"/>
      <c r="DOA65" s="47"/>
      <c r="DOB65" s="47"/>
      <c r="DOC65" s="47"/>
      <c r="DOD65" s="47"/>
      <c r="DOE65" s="47"/>
      <c r="DOF65" s="47"/>
      <c r="DOG65" s="47"/>
      <c r="DOH65" s="47"/>
      <c r="DOI65" s="47"/>
      <c r="DOJ65" s="47"/>
      <c r="DOK65" s="47"/>
      <c r="DOL65" s="47"/>
      <c r="DOM65" s="47"/>
      <c r="DON65" s="47"/>
      <c r="DOO65" s="47"/>
      <c r="DOP65" s="47"/>
      <c r="DOQ65" s="47"/>
      <c r="DOR65" s="47"/>
      <c r="DOS65" s="47"/>
      <c r="DOT65" s="47"/>
      <c r="DOU65" s="47"/>
      <c r="DOV65" s="47"/>
      <c r="DOW65" s="47"/>
      <c r="DOX65" s="47"/>
      <c r="DOY65" s="47"/>
      <c r="DOZ65" s="47"/>
      <c r="DPA65" s="47"/>
      <c r="DPB65" s="47"/>
      <c r="DPC65" s="47"/>
      <c r="DPD65" s="47"/>
      <c r="DPE65" s="47"/>
      <c r="DPF65" s="47"/>
      <c r="DPG65" s="47"/>
      <c r="DPH65" s="47"/>
      <c r="DPI65" s="47"/>
      <c r="DPJ65" s="47"/>
      <c r="DPK65" s="47"/>
      <c r="DPL65" s="47"/>
      <c r="DPM65" s="47"/>
      <c r="DPN65" s="47"/>
      <c r="DPO65" s="47"/>
      <c r="DPP65" s="47"/>
      <c r="DPQ65" s="47"/>
      <c r="DPR65" s="47"/>
      <c r="DPS65" s="47"/>
      <c r="DPT65" s="47"/>
      <c r="DPU65" s="47"/>
      <c r="DPV65" s="47"/>
      <c r="DPW65" s="47"/>
      <c r="DPX65" s="47"/>
      <c r="DPY65" s="47"/>
      <c r="DPZ65" s="47"/>
      <c r="DQA65" s="47"/>
      <c r="DQB65" s="47"/>
      <c r="DQC65" s="47"/>
      <c r="DQD65" s="47"/>
      <c r="DQE65" s="47"/>
      <c r="DQF65" s="47"/>
      <c r="DQG65" s="47"/>
      <c r="DQH65" s="47"/>
      <c r="DQI65" s="47"/>
      <c r="DQJ65" s="47"/>
      <c r="DQK65" s="47"/>
      <c r="DQL65" s="47"/>
      <c r="DQM65" s="47"/>
      <c r="DQN65" s="47"/>
      <c r="DQO65" s="47"/>
      <c r="DQP65" s="47"/>
      <c r="DQQ65" s="47"/>
      <c r="DQR65" s="47"/>
      <c r="DQS65" s="47"/>
      <c r="DQT65" s="47"/>
      <c r="DQU65" s="47"/>
      <c r="DQV65" s="47"/>
      <c r="DQW65" s="47"/>
      <c r="DQX65" s="47"/>
      <c r="DQY65" s="47"/>
      <c r="DQZ65" s="47"/>
      <c r="DRA65" s="47"/>
      <c r="DRB65" s="47"/>
      <c r="DRC65" s="47"/>
      <c r="DRD65" s="47"/>
      <c r="DRE65" s="47"/>
      <c r="DRF65" s="47"/>
      <c r="DRG65" s="47"/>
      <c r="DRH65" s="47"/>
      <c r="DRI65" s="47"/>
      <c r="DRJ65" s="47"/>
      <c r="DRK65" s="47"/>
      <c r="DRL65" s="47"/>
      <c r="DRM65" s="47"/>
      <c r="DRN65" s="47"/>
      <c r="DRO65" s="47"/>
      <c r="DRP65" s="47"/>
      <c r="DRQ65" s="47"/>
      <c r="DRR65" s="47"/>
      <c r="DRS65" s="47"/>
      <c r="DRT65" s="47"/>
      <c r="DRU65" s="47"/>
      <c r="DRV65" s="47"/>
      <c r="DRW65" s="47"/>
      <c r="DRX65" s="47"/>
      <c r="DRY65" s="47"/>
      <c r="DRZ65" s="47"/>
      <c r="DSA65" s="47"/>
      <c r="DSB65" s="47"/>
      <c r="DSC65" s="47"/>
      <c r="DSD65" s="47"/>
      <c r="DSE65" s="47"/>
      <c r="DSF65" s="47"/>
      <c r="DSG65" s="47"/>
      <c r="DSH65" s="47"/>
      <c r="DSI65" s="47"/>
      <c r="DSJ65" s="47"/>
      <c r="DSK65" s="47"/>
      <c r="DSL65" s="47"/>
      <c r="DSM65" s="47"/>
      <c r="DSN65" s="47"/>
      <c r="DSO65" s="47"/>
      <c r="DSP65" s="47"/>
      <c r="DSQ65" s="47"/>
      <c r="DSR65" s="47"/>
      <c r="DSS65" s="47"/>
      <c r="DST65" s="47"/>
      <c r="DSU65" s="47"/>
      <c r="DSV65" s="47"/>
      <c r="DSW65" s="47"/>
      <c r="DSX65" s="47"/>
      <c r="DSY65" s="47"/>
      <c r="DSZ65" s="47"/>
      <c r="DTA65" s="47"/>
      <c r="DTB65" s="47"/>
      <c r="DTC65" s="47"/>
      <c r="DTD65" s="47"/>
      <c r="DTE65" s="47"/>
      <c r="DTF65" s="47"/>
      <c r="DTG65" s="47"/>
      <c r="DTH65" s="47"/>
      <c r="DTI65" s="47"/>
      <c r="DTJ65" s="47"/>
      <c r="DTK65" s="47"/>
      <c r="DTL65" s="47"/>
      <c r="DTM65" s="47"/>
      <c r="DTN65" s="47"/>
      <c r="DTO65" s="47"/>
      <c r="DTP65" s="47"/>
      <c r="DTQ65" s="47"/>
      <c r="DTR65" s="47"/>
      <c r="DTS65" s="47"/>
      <c r="DTT65" s="47"/>
      <c r="DTU65" s="47"/>
      <c r="DTV65" s="47"/>
      <c r="DTW65" s="47"/>
      <c r="DTX65" s="47"/>
      <c r="DTY65" s="47"/>
      <c r="DTZ65" s="47"/>
      <c r="DUA65" s="47"/>
      <c r="DUB65" s="47"/>
      <c r="DUC65" s="47"/>
      <c r="DUD65" s="47"/>
      <c r="DUE65" s="47"/>
      <c r="DUF65" s="47"/>
      <c r="DUG65" s="47"/>
      <c r="DUH65" s="47"/>
      <c r="DUI65" s="47"/>
      <c r="DUJ65" s="47"/>
      <c r="DUK65" s="47"/>
      <c r="DUL65" s="47"/>
      <c r="DUM65" s="47"/>
      <c r="DUN65" s="47"/>
      <c r="DUO65" s="47"/>
      <c r="DUP65" s="47"/>
      <c r="DUQ65" s="47"/>
      <c r="DUR65" s="47"/>
      <c r="DUS65" s="47"/>
      <c r="DUT65" s="47"/>
      <c r="DUU65" s="47"/>
      <c r="DUV65" s="47"/>
      <c r="DUW65" s="47"/>
      <c r="DUX65" s="47"/>
      <c r="DUY65" s="47"/>
      <c r="DUZ65" s="47"/>
      <c r="DVA65" s="47"/>
      <c r="DVB65" s="47"/>
      <c r="DVC65" s="47"/>
      <c r="DVD65" s="47"/>
      <c r="DVE65" s="47"/>
      <c r="DVF65" s="47"/>
      <c r="DVG65" s="47"/>
      <c r="DVH65" s="47"/>
      <c r="DVI65" s="47"/>
      <c r="DVJ65" s="47"/>
      <c r="DVK65" s="47"/>
      <c r="DVL65" s="47"/>
      <c r="DVM65" s="47"/>
      <c r="DVN65" s="47"/>
      <c r="DVO65" s="47"/>
      <c r="DVP65" s="47"/>
      <c r="DVQ65" s="47"/>
      <c r="DVR65" s="47"/>
      <c r="DVS65" s="47"/>
      <c r="DVT65" s="47"/>
      <c r="DVU65" s="47"/>
      <c r="DVV65" s="47"/>
      <c r="DVW65" s="47"/>
      <c r="DVX65" s="47"/>
      <c r="DVY65" s="47"/>
      <c r="DVZ65" s="47"/>
      <c r="DWA65" s="47"/>
      <c r="DWB65" s="47"/>
      <c r="DWC65" s="47"/>
      <c r="DWD65" s="47"/>
      <c r="DWE65" s="47"/>
      <c r="DWF65" s="47"/>
      <c r="DWG65" s="47"/>
      <c r="DWH65" s="47"/>
      <c r="DWI65" s="47"/>
      <c r="DWJ65" s="47"/>
      <c r="DWK65" s="47"/>
      <c r="DWL65" s="47"/>
      <c r="DWM65" s="47"/>
      <c r="DWN65" s="47"/>
      <c r="DWO65" s="47"/>
      <c r="DWP65" s="47"/>
      <c r="DWQ65" s="47"/>
      <c r="DWR65" s="47"/>
      <c r="DWS65" s="47"/>
      <c r="DWT65" s="47"/>
      <c r="DWU65" s="47"/>
      <c r="DWV65" s="47"/>
      <c r="DWW65" s="47"/>
      <c r="DWX65" s="47"/>
      <c r="DWY65" s="47"/>
      <c r="DWZ65" s="47"/>
      <c r="DXA65" s="47"/>
      <c r="DXB65" s="47"/>
      <c r="DXC65" s="47"/>
      <c r="DXD65" s="47"/>
      <c r="DXE65" s="47"/>
      <c r="DXF65" s="47"/>
      <c r="DXG65" s="47"/>
      <c r="DXH65" s="47"/>
      <c r="DXI65" s="47"/>
      <c r="DXJ65" s="47"/>
      <c r="DXK65" s="47"/>
      <c r="DXL65" s="47"/>
      <c r="DXM65" s="47"/>
      <c r="DXN65" s="47"/>
      <c r="DXO65" s="47"/>
      <c r="DXP65" s="47"/>
      <c r="DXQ65" s="47"/>
      <c r="DXR65" s="47"/>
      <c r="DXS65" s="47"/>
      <c r="DXT65" s="47"/>
      <c r="DXU65" s="47"/>
      <c r="DXV65" s="47"/>
      <c r="DXW65" s="47"/>
      <c r="DXX65" s="47"/>
      <c r="DXY65" s="47"/>
      <c r="DXZ65" s="47"/>
      <c r="DYA65" s="47"/>
      <c r="DYB65" s="47"/>
      <c r="DYC65" s="47"/>
      <c r="DYD65" s="47"/>
      <c r="DYE65" s="47"/>
      <c r="DYF65" s="47"/>
      <c r="DYG65" s="47"/>
      <c r="DYH65" s="47"/>
      <c r="DYI65" s="47"/>
      <c r="DYJ65" s="47"/>
      <c r="DYK65" s="47"/>
      <c r="DYL65" s="47"/>
      <c r="DYM65" s="47"/>
      <c r="DYN65" s="47"/>
      <c r="DYO65" s="47"/>
      <c r="DYP65" s="47"/>
      <c r="DYQ65" s="47"/>
      <c r="DYR65" s="47"/>
      <c r="DYS65" s="47"/>
      <c r="DYT65" s="47"/>
      <c r="DYU65" s="47"/>
      <c r="DYV65" s="47"/>
      <c r="DYW65" s="47"/>
      <c r="DYX65" s="47"/>
      <c r="DYY65" s="47"/>
      <c r="DYZ65" s="47"/>
      <c r="DZA65" s="47"/>
      <c r="DZB65" s="47"/>
      <c r="DZC65" s="47"/>
      <c r="DZD65" s="47"/>
      <c r="DZE65" s="47"/>
      <c r="DZF65" s="47"/>
      <c r="DZG65" s="47"/>
      <c r="DZH65" s="47"/>
      <c r="DZI65" s="47"/>
      <c r="DZJ65" s="47"/>
      <c r="DZK65" s="47"/>
      <c r="DZL65" s="47"/>
      <c r="DZM65" s="47"/>
      <c r="DZN65" s="47"/>
      <c r="DZO65" s="47"/>
      <c r="DZP65" s="47"/>
      <c r="DZQ65" s="47"/>
      <c r="DZR65" s="47"/>
      <c r="DZS65" s="47"/>
      <c r="DZT65" s="47"/>
      <c r="DZU65" s="47"/>
      <c r="DZV65" s="47"/>
      <c r="DZW65" s="47"/>
      <c r="DZX65" s="47"/>
      <c r="DZY65" s="47"/>
      <c r="DZZ65" s="47"/>
      <c r="EAA65" s="47"/>
      <c r="EAB65" s="47"/>
      <c r="EAC65" s="47"/>
      <c r="EAD65" s="47"/>
      <c r="EAE65" s="47"/>
      <c r="EAF65" s="47"/>
      <c r="EAG65" s="47"/>
      <c r="EAH65" s="47"/>
      <c r="EAI65" s="47"/>
      <c r="EAJ65" s="47"/>
      <c r="EAK65" s="47"/>
      <c r="EAL65" s="47"/>
      <c r="EAM65" s="47"/>
      <c r="EAN65" s="47"/>
      <c r="EAO65" s="47"/>
      <c r="EAP65" s="47"/>
      <c r="EAQ65" s="47"/>
      <c r="EAR65" s="47"/>
      <c r="EAS65" s="47"/>
      <c r="EAT65" s="47"/>
      <c r="EAU65" s="47"/>
      <c r="EAV65" s="47"/>
      <c r="EAW65" s="47"/>
      <c r="EAX65" s="47"/>
      <c r="EAY65" s="47"/>
      <c r="EAZ65" s="47"/>
      <c r="EBA65" s="47"/>
      <c r="EBB65" s="47"/>
      <c r="EBC65" s="47"/>
      <c r="EBD65" s="47"/>
      <c r="EBE65" s="47"/>
      <c r="EBF65" s="47"/>
      <c r="EBG65" s="47"/>
      <c r="EBH65" s="47"/>
      <c r="EBI65" s="47"/>
      <c r="EBJ65" s="47"/>
      <c r="EBK65" s="47"/>
      <c r="EBL65" s="47"/>
      <c r="EBM65" s="47"/>
      <c r="EBN65" s="47"/>
      <c r="EBO65" s="47"/>
      <c r="EBP65" s="47"/>
      <c r="EBQ65" s="47"/>
      <c r="EBR65" s="47"/>
      <c r="EBS65" s="47"/>
      <c r="EBT65" s="47"/>
      <c r="EBU65" s="47"/>
      <c r="EBV65" s="47"/>
      <c r="EBW65" s="47"/>
      <c r="EBX65" s="47"/>
      <c r="EBY65" s="47"/>
      <c r="EBZ65" s="47"/>
      <c r="ECA65" s="47"/>
      <c r="ECB65" s="47"/>
      <c r="ECC65" s="47"/>
      <c r="ECD65" s="47"/>
      <c r="ECE65" s="47"/>
      <c r="ECF65" s="47"/>
      <c r="ECG65" s="47"/>
      <c r="ECH65" s="47"/>
      <c r="ECI65" s="47"/>
      <c r="ECJ65" s="47"/>
      <c r="ECK65" s="47"/>
      <c r="ECL65" s="47"/>
      <c r="ECM65" s="47"/>
      <c r="ECN65" s="47"/>
      <c r="ECO65" s="47"/>
      <c r="ECP65" s="47"/>
      <c r="ECQ65" s="47"/>
      <c r="ECR65" s="47"/>
      <c r="ECS65" s="47"/>
      <c r="ECT65" s="47"/>
      <c r="ECU65" s="47"/>
      <c r="ECV65" s="47"/>
      <c r="ECW65" s="47"/>
      <c r="ECX65" s="47"/>
      <c r="ECY65" s="47"/>
      <c r="ECZ65" s="47"/>
      <c r="EDA65" s="47"/>
      <c r="EDB65" s="47"/>
      <c r="EDC65" s="47"/>
      <c r="EDD65" s="47"/>
      <c r="EDE65" s="47"/>
      <c r="EDF65" s="47"/>
      <c r="EDG65" s="47"/>
      <c r="EDH65" s="47"/>
      <c r="EDI65" s="47"/>
      <c r="EDJ65" s="47"/>
      <c r="EDK65" s="47"/>
      <c r="EDL65" s="47"/>
      <c r="EDM65" s="47"/>
      <c r="EDN65" s="47"/>
      <c r="EDO65" s="47"/>
      <c r="EDP65" s="47"/>
      <c r="EDQ65" s="47"/>
      <c r="EDR65" s="47"/>
      <c r="EDS65" s="47"/>
      <c r="EDT65" s="47"/>
      <c r="EDU65" s="47"/>
      <c r="EDV65" s="47"/>
      <c r="EDW65" s="47"/>
      <c r="EDX65" s="47"/>
      <c r="EDY65" s="47"/>
      <c r="EDZ65" s="47"/>
      <c r="EEA65" s="47"/>
      <c r="EEB65" s="47"/>
      <c r="EEC65" s="47"/>
      <c r="EED65" s="47"/>
      <c r="EEE65" s="47"/>
      <c r="EEF65" s="47"/>
      <c r="EEG65" s="47"/>
      <c r="EEH65" s="47"/>
      <c r="EEI65" s="47"/>
      <c r="EEJ65" s="47"/>
      <c r="EEK65" s="47"/>
      <c r="EEL65" s="47"/>
      <c r="EEM65" s="47"/>
      <c r="EEN65" s="47"/>
      <c r="EEO65" s="47"/>
      <c r="EEP65" s="47"/>
      <c r="EEQ65" s="47"/>
      <c r="EER65" s="47"/>
      <c r="EES65" s="47"/>
      <c r="EET65" s="47"/>
      <c r="EEU65" s="47"/>
      <c r="EEV65" s="47"/>
      <c r="EEW65" s="47"/>
      <c r="EEX65" s="47"/>
      <c r="EEY65" s="47"/>
      <c r="EEZ65" s="47"/>
      <c r="EFA65" s="47"/>
      <c r="EFB65" s="47"/>
      <c r="EFC65" s="47"/>
      <c r="EFD65" s="47"/>
      <c r="EFE65" s="47"/>
      <c r="EFF65" s="47"/>
      <c r="EFG65" s="47"/>
      <c r="EFH65" s="47"/>
      <c r="EFI65" s="47"/>
      <c r="EFJ65" s="47"/>
      <c r="EFK65" s="47"/>
      <c r="EFL65" s="47"/>
      <c r="EFM65" s="47"/>
      <c r="EFN65" s="47"/>
      <c r="EFO65" s="47"/>
      <c r="EFP65" s="47"/>
      <c r="EFQ65" s="47"/>
      <c r="EFR65" s="47"/>
      <c r="EFS65" s="47"/>
      <c r="EFT65" s="47"/>
      <c r="EFU65" s="47"/>
      <c r="EFV65" s="47"/>
      <c r="EFW65" s="47"/>
      <c r="EFX65" s="47"/>
      <c r="EFY65" s="47"/>
      <c r="EFZ65" s="47"/>
      <c r="EGA65" s="47"/>
      <c r="EGB65" s="47"/>
      <c r="EGC65" s="47"/>
      <c r="EGD65" s="47"/>
      <c r="EGE65" s="47"/>
      <c r="EGF65" s="47"/>
      <c r="EGG65" s="47"/>
      <c r="EGH65" s="47"/>
      <c r="EGI65" s="47"/>
      <c r="EGJ65" s="47"/>
      <c r="EGK65" s="47"/>
      <c r="EGL65" s="47"/>
      <c r="EGM65" s="47"/>
      <c r="EGN65" s="47"/>
      <c r="EGO65" s="47"/>
      <c r="EGP65" s="47"/>
      <c r="EGQ65" s="47"/>
      <c r="EGR65" s="47"/>
      <c r="EGS65" s="47"/>
      <c r="EGT65" s="47"/>
      <c r="EGU65" s="47"/>
      <c r="EGV65" s="47"/>
      <c r="EGW65" s="47"/>
      <c r="EGX65" s="47"/>
      <c r="EGY65" s="47"/>
      <c r="EGZ65" s="47"/>
      <c r="EHA65" s="47"/>
      <c r="EHB65" s="47"/>
      <c r="EHC65" s="47"/>
      <c r="EHD65" s="47"/>
      <c r="EHE65" s="47"/>
      <c r="EHF65" s="47"/>
      <c r="EHG65" s="47"/>
      <c r="EHH65" s="47"/>
      <c r="EHI65" s="47"/>
      <c r="EHJ65" s="47"/>
      <c r="EHK65" s="47"/>
      <c r="EHL65" s="47"/>
      <c r="EHM65" s="47"/>
      <c r="EHN65" s="47"/>
      <c r="EHO65" s="47"/>
      <c r="EHP65" s="47"/>
      <c r="EHQ65" s="47"/>
      <c r="EHR65" s="47"/>
      <c r="EHS65" s="47"/>
      <c r="EHT65" s="47"/>
      <c r="EHU65" s="47"/>
      <c r="EHV65" s="47"/>
      <c r="EHW65" s="47"/>
      <c r="EHX65" s="47"/>
      <c r="EHY65" s="47"/>
      <c r="EHZ65" s="47"/>
      <c r="EIA65" s="47"/>
      <c r="EIB65" s="47"/>
      <c r="EIC65" s="47"/>
      <c r="EID65" s="47"/>
      <c r="EIE65" s="47"/>
      <c r="EIF65" s="47"/>
      <c r="EIG65" s="47"/>
      <c r="EIH65" s="47"/>
      <c r="EII65" s="47"/>
      <c r="EIJ65" s="47"/>
      <c r="EIK65" s="47"/>
      <c r="EIL65" s="47"/>
      <c r="EIM65" s="47"/>
      <c r="EIN65" s="47"/>
      <c r="EIO65" s="47"/>
      <c r="EIP65" s="47"/>
      <c r="EIQ65" s="47"/>
      <c r="EIR65" s="47"/>
      <c r="EIS65" s="47"/>
      <c r="EIT65" s="47"/>
      <c r="EIU65" s="47"/>
      <c r="EIV65" s="47"/>
      <c r="EIW65" s="47"/>
      <c r="EIX65" s="47"/>
      <c r="EIY65" s="47"/>
      <c r="EIZ65" s="47"/>
      <c r="EJA65" s="47"/>
      <c r="EJB65" s="47"/>
      <c r="EJC65" s="47"/>
      <c r="EJD65" s="47"/>
      <c r="EJE65" s="47"/>
      <c r="EJF65" s="47"/>
      <c r="EJG65" s="47"/>
      <c r="EJH65" s="47"/>
      <c r="EJI65" s="47"/>
      <c r="EJJ65" s="47"/>
      <c r="EJK65" s="47"/>
      <c r="EJL65" s="47"/>
      <c r="EJM65" s="47"/>
      <c r="EJN65" s="47"/>
      <c r="EJO65" s="47"/>
      <c r="EJP65" s="47"/>
      <c r="EJQ65" s="47"/>
      <c r="EJR65" s="47"/>
      <c r="EJS65" s="47"/>
      <c r="EJT65" s="47"/>
      <c r="EJU65" s="47"/>
      <c r="EJV65" s="47"/>
      <c r="EJW65" s="47"/>
      <c r="EJX65" s="47"/>
      <c r="EJY65" s="47"/>
      <c r="EJZ65" s="47"/>
      <c r="EKA65" s="47"/>
      <c r="EKB65" s="47"/>
      <c r="EKC65" s="47"/>
      <c r="EKD65" s="47"/>
      <c r="EKE65" s="47"/>
      <c r="EKF65" s="47"/>
      <c r="EKG65" s="47"/>
      <c r="EKH65" s="47"/>
      <c r="EKI65" s="47"/>
      <c r="EKJ65" s="47"/>
      <c r="EKK65" s="47"/>
      <c r="EKL65" s="47"/>
      <c r="EKM65" s="47"/>
      <c r="EKN65" s="47"/>
      <c r="EKO65" s="47"/>
      <c r="EKP65" s="47"/>
      <c r="EKQ65" s="47"/>
      <c r="EKR65" s="47"/>
      <c r="EKS65" s="47"/>
      <c r="EKT65" s="47"/>
      <c r="EKU65" s="47"/>
      <c r="EKV65" s="47"/>
      <c r="EKW65" s="47"/>
      <c r="EKX65" s="47"/>
      <c r="EKY65" s="47"/>
      <c r="EKZ65" s="47"/>
      <c r="ELA65" s="47"/>
      <c r="ELB65" s="47"/>
      <c r="ELC65" s="47"/>
      <c r="ELD65" s="47"/>
      <c r="ELE65" s="47"/>
      <c r="ELF65" s="47"/>
      <c r="ELG65" s="47"/>
      <c r="ELH65" s="47"/>
      <c r="ELI65" s="47"/>
      <c r="ELJ65" s="47"/>
      <c r="ELK65" s="47"/>
      <c r="ELL65" s="47"/>
      <c r="ELM65" s="47"/>
      <c r="ELN65" s="47"/>
      <c r="ELO65" s="47"/>
      <c r="ELP65" s="47"/>
      <c r="ELQ65" s="47"/>
      <c r="ELR65" s="47"/>
      <c r="ELS65" s="47"/>
      <c r="ELT65" s="47"/>
      <c r="ELU65" s="47"/>
      <c r="ELV65" s="47"/>
      <c r="ELW65" s="47"/>
      <c r="ELX65" s="47"/>
      <c r="ELY65" s="47"/>
      <c r="ELZ65" s="47"/>
      <c r="EMA65" s="47"/>
      <c r="EMB65" s="47"/>
      <c r="EMC65" s="47"/>
      <c r="EMD65" s="47"/>
      <c r="EME65" s="47"/>
      <c r="EMF65" s="47"/>
      <c r="EMG65" s="47"/>
      <c r="EMH65" s="47"/>
      <c r="EMI65" s="47"/>
      <c r="EMJ65" s="47"/>
      <c r="EMK65" s="47"/>
      <c r="EML65" s="47"/>
      <c r="EMM65" s="47"/>
      <c r="EMN65" s="47"/>
      <c r="EMO65" s="47"/>
      <c r="EMP65" s="47"/>
      <c r="EMQ65" s="47"/>
      <c r="EMR65" s="47"/>
      <c r="EMS65" s="47"/>
      <c r="EMT65" s="47"/>
      <c r="EMU65" s="47"/>
      <c r="EMV65" s="47"/>
      <c r="EMW65" s="47"/>
      <c r="EMX65" s="47"/>
      <c r="EMY65" s="47"/>
      <c r="EMZ65" s="47"/>
      <c r="ENA65" s="47"/>
      <c r="ENB65" s="47"/>
      <c r="ENC65" s="47"/>
      <c r="END65" s="47"/>
      <c r="ENE65" s="47"/>
      <c r="ENF65" s="47"/>
      <c r="ENG65" s="47"/>
      <c r="ENH65" s="47"/>
      <c r="ENI65" s="47"/>
      <c r="ENJ65" s="47"/>
      <c r="ENK65" s="47"/>
      <c r="ENL65" s="47"/>
      <c r="ENM65" s="47"/>
      <c r="ENN65" s="47"/>
      <c r="ENO65" s="47"/>
      <c r="ENP65" s="47"/>
      <c r="ENQ65" s="47"/>
      <c r="ENR65" s="47"/>
      <c r="ENS65" s="47"/>
      <c r="ENT65" s="47"/>
      <c r="ENU65" s="47"/>
      <c r="ENV65" s="47"/>
      <c r="ENW65" s="47"/>
      <c r="ENX65" s="47"/>
      <c r="ENY65" s="47"/>
      <c r="ENZ65" s="47"/>
      <c r="EOA65" s="47"/>
      <c r="EOB65" s="47"/>
      <c r="EOC65" s="47"/>
      <c r="EOD65" s="47"/>
      <c r="EOE65" s="47"/>
      <c r="EOF65" s="47"/>
      <c r="EOG65" s="47"/>
      <c r="EOH65" s="47"/>
      <c r="EOI65" s="47"/>
      <c r="EOJ65" s="47"/>
      <c r="EOK65" s="47"/>
      <c r="EOL65" s="47"/>
      <c r="EOM65" s="47"/>
      <c r="EON65" s="47"/>
      <c r="EOO65" s="47"/>
      <c r="EOP65" s="47"/>
      <c r="EOQ65" s="47"/>
      <c r="EOR65" s="47"/>
      <c r="EOS65" s="47"/>
      <c r="EOT65" s="47"/>
      <c r="EOU65" s="47"/>
      <c r="EOV65" s="47"/>
      <c r="EOW65" s="47"/>
      <c r="EOX65" s="47"/>
      <c r="EOY65" s="47"/>
      <c r="EOZ65" s="47"/>
      <c r="EPA65" s="47"/>
      <c r="EPB65" s="47"/>
      <c r="EPC65" s="47"/>
      <c r="EPD65" s="47"/>
      <c r="EPE65" s="47"/>
      <c r="EPF65" s="47"/>
      <c r="EPG65" s="47"/>
      <c r="EPH65" s="47"/>
      <c r="EPI65" s="47"/>
      <c r="EPJ65" s="47"/>
      <c r="EPK65" s="47"/>
      <c r="EPL65" s="47"/>
      <c r="EPM65" s="47"/>
      <c r="EPN65" s="47"/>
      <c r="EPO65" s="47"/>
      <c r="EPP65" s="47"/>
      <c r="EPQ65" s="47"/>
      <c r="EPR65" s="47"/>
      <c r="EPS65" s="47"/>
      <c r="EPT65" s="47"/>
      <c r="EPU65" s="47"/>
      <c r="EPV65" s="47"/>
      <c r="EPW65" s="47"/>
      <c r="EPX65" s="47"/>
      <c r="EPY65" s="47"/>
      <c r="EPZ65" s="47"/>
      <c r="EQA65" s="47"/>
      <c r="EQB65" s="47"/>
      <c r="EQC65" s="47"/>
      <c r="EQD65" s="47"/>
      <c r="EQE65" s="47"/>
      <c r="EQF65" s="47"/>
      <c r="EQG65" s="47"/>
      <c r="EQH65" s="47"/>
      <c r="EQI65" s="47"/>
      <c r="EQJ65" s="47"/>
      <c r="EQK65" s="47"/>
      <c r="EQL65" s="47"/>
      <c r="EQM65" s="47"/>
      <c r="EQN65" s="47"/>
      <c r="EQO65" s="47"/>
      <c r="EQP65" s="47"/>
      <c r="EQQ65" s="47"/>
      <c r="EQR65" s="47"/>
      <c r="EQS65" s="47"/>
      <c r="EQT65" s="47"/>
      <c r="EQU65" s="47"/>
      <c r="EQV65" s="47"/>
      <c r="EQW65" s="47"/>
      <c r="EQX65" s="47"/>
      <c r="EQY65" s="47"/>
      <c r="EQZ65" s="47"/>
      <c r="ERA65" s="47"/>
      <c r="ERB65" s="47"/>
      <c r="ERC65" s="47"/>
      <c r="ERD65" s="47"/>
      <c r="ERE65" s="47"/>
      <c r="ERF65" s="47"/>
      <c r="ERG65" s="47"/>
      <c r="ERH65" s="47"/>
      <c r="ERI65" s="47"/>
      <c r="ERJ65" s="47"/>
      <c r="ERK65" s="47"/>
      <c r="ERL65" s="47"/>
      <c r="ERM65" s="47"/>
      <c r="ERN65" s="47"/>
      <c r="ERO65" s="47"/>
      <c r="ERP65" s="47"/>
      <c r="ERQ65" s="47"/>
      <c r="ERR65" s="47"/>
      <c r="ERS65" s="47"/>
      <c r="ERT65" s="47"/>
      <c r="ERU65" s="47"/>
      <c r="ERV65" s="47"/>
      <c r="ERW65" s="47"/>
      <c r="ERX65" s="47"/>
      <c r="ERY65" s="47"/>
      <c r="ERZ65" s="47"/>
      <c r="ESA65" s="47"/>
      <c r="ESB65" s="47"/>
      <c r="ESC65" s="47"/>
      <c r="ESD65" s="47"/>
      <c r="ESE65" s="47"/>
      <c r="ESF65" s="47"/>
      <c r="ESG65" s="47"/>
      <c r="ESH65" s="47"/>
      <c r="ESI65" s="47"/>
      <c r="ESJ65" s="47"/>
      <c r="ESK65" s="47"/>
      <c r="ESL65" s="47"/>
      <c r="ESM65" s="47"/>
      <c r="ESN65" s="47"/>
      <c r="ESO65" s="47"/>
      <c r="ESP65" s="47"/>
      <c r="ESQ65" s="47"/>
      <c r="ESR65" s="47"/>
      <c r="ESS65" s="47"/>
      <c r="EST65" s="47"/>
      <c r="ESU65" s="47"/>
      <c r="ESV65" s="47"/>
      <c r="ESW65" s="47"/>
      <c r="ESX65" s="47"/>
      <c r="ESY65" s="47"/>
      <c r="ESZ65" s="47"/>
      <c r="ETA65" s="47"/>
      <c r="ETB65" s="47"/>
      <c r="ETC65" s="47"/>
      <c r="ETD65" s="47"/>
      <c r="ETE65" s="47"/>
      <c r="ETF65" s="47"/>
      <c r="ETG65" s="47"/>
      <c r="ETH65" s="47"/>
      <c r="ETI65" s="47"/>
      <c r="ETJ65" s="47"/>
      <c r="ETK65" s="47"/>
      <c r="ETL65" s="47"/>
      <c r="ETM65" s="47"/>
      <c r="ETN65" s="47"/>
      <c r="ETO65" s="47"/>
      <c r="ETP65" s="47"/>
      <c r="ETQ65" s="47"/>
      <c r="ETR65" s="47"/>
      <c r="ETS65" s="47"/>
      <c r="ETT65" s="47"/>
      <c r="ETU65" s="47"/>
      <c r="ETV65" s="47"/>
      <c r="ETW65" s="47"/>
      <c r="ETX65" s="47"/>
      <c r="ETY65" s="47"/>
      <c r="ETZ65" s="47"/>
      <c r="EUA65" s="47"/>
      <c r="EUB65" s="47"/>
      <c r="EUC65" s="47"/>
      <c r="EUD65" s="47"/>
      <c r="EUE65" s="47"/>
      <c r="EUF65" s="47"/>
      <c r="EUG65" s="47"/>
      <c r="EUH65" s="47"/>
      <c r="EUI65" s="47"/>
      <c r="EUJ65" s="47"/>
      <c r="EUK65" s="47"/>
      <c r="EUL65" s="47"/>
      <c r="EUM65" s="47"/>
      <c r="EUN65" s="47"/>
      <c r="EUO65" s="47"/>
      <c r="EUP65" s="47"/>
      <c r="EUQ65" s="47"/>
      <c r="EUR65" s="47"/>
      <c r="EUS65" s="47"/>
      <c r="EUT65" s="47"/>
      <c r="EUU65" s="47"/>
      <c r="EUV65" s="47"/>
      <c r="EUW65" s="47"/>
      <c r="EUX65" s="47"/>
      <c r="EUY65" s="47"/>
      <c r="EUZ65" s="47"/>
      <c r="EVA65" s="47"/>
      <c r="EVB65" s="47"/>
      <c r="EVC65" s="47"/>
      <c r="EVD65" s="47"/>
      <c r="EVE65" s="47"/>
      <c r="EVF65" s="47"/>
      <c r="EVG65" s="47"/>
      <c r="EVH65" s="47"/>
      <c r="EVI65" s="47"/>
      <c r="EVJ65" s="47"/>
      <c r="EVK65" s="47"/>
      <c r="EVL65" s="47"/>
      <c r="EVM65" s="47"/>
      <c r="EVN65" s="47"/>
      <c r="EVO65" s="47"/>
      <c r="EVP65" s="47"/>
      <c r="EVQ65" s="47"/>
      <c r="EVR65" s="47"/>
      <c r="EVS65" s="47"/>
      <c r="EVT65" s="47"/>
      <c r="EVU65" s="47"/>
      <c r="EVV65" s="47"/>
      <c r="EVW65" s="47"/>
      <c r="EVX65" s="47"/>
      <c r="EVY65" s="47"/>
      <c r="EVZ65" s="47"/>
      <c r="EWA65" s="47"/>
      <c r="EWB65" s="47"/>
      <c r="EWC65" s="47"/>
      <c r="EWD65" s="47"/>
      <c r="EWE65" s="47"/>
      <c r="EWF65" s="47"/>
      <c r="EWG65" s="47"/>
      <c r="EWH65" s="47"/>
      <c r="EWI65" s="47"/>
      <c r="EWJ65" s="47"/>
      <c r="EWK65" s="47"/>
      <c r="EWL65" s="47"/>
      <c r="EWM65" s="47"/>
      <c r="EWN65" s="47"/>
      <c r="EWO65" s="47"/>
      <c r="EWP65" s="47"/>
      <c r="EWQ65" s="47"/>
      <c r="EWR65" s="47"/>
      <c r="EWS65" s="47"/>
      <c r="EWT65" s="47"/>
      <c r="EWU65" s="47"/>
      <c r="EWV65" s="47"/>
      <c r="EWW65" s="47"/>
      <c r="EWX65" s="47"/>
      <c r="EWY65" s="47"/>
      <c r="EWZ65" s="47"/>
      <c r="EXA65" s="47"/>
      <c r="EXB65" s="47"/>
      <c r="EXC65" s="47"/>
      <c r="EXD65" s="47"/>
      <c r="EXE65" s="47"/>
      <c r="EXF65" s="47"/>
      <c r="EXG65" s="47"/>
      <c r="EXH65" s="47"/>
      <c r="EXI65" s="47"/>
      <c r="EXJ65" s="47"/>
      <c r="EXK65" s="47"/>
      <c r="EXL65" s="47"/>
      <c r="EXM65" s="47"/>
      <c r="EXN65" s="47"/>
      <c r="EXO65" s="47"/>
      <c r="EXP65" s="47"/>
      <c r="EXQ65" s="47"/>
      <c r="EXR65" s="47"/>
      <c r="EXS65" s="47"/>
      <c r="EXT65" s="47"/>
      <c r="EXU65" s="47"/>
      <c r="EXV65" s="47"/>
      <c r="EXW65" s="47"/>
      <c r="EXX65" s="47"/>
      <c r="EXY65" s="47"/>
      <c r="EXZ65" s="47"/>
      <c r="EYA65" s="47"/>
      <c r="EYB65" s="47"/>
      <c r="EYC65" s="47"/>
      <c r="EYD65" s="47"/>
      <c r="EYE65" s="47"/>
      <c r="EYF65" s="47"/>
      <c r="EYG65" s="47"/>
      <c r="EYH65" s="47"/>
      <c r="EYI65" s="47"/>
      <c r="EYJ65" s="47"/>
      <c r="EYK65" s="47"/>
      <c r="EYL65" s="47"/>
      <c r="EYM65" s="47"/>
      <c r="EYN65" s="47"/>
      <c r="EYO65" s="47"/>
      <c r="EYP65" s="47"/>
      <c r="EYQ65" s="47"/>
      <c r="EYR65" s="47"/>
      <c r="EYS65" s="47"/>
      <c r="EYT65" s="47"/>
      <c r="EYU65" s="47"/>
      <c r="EYV65" s="47"/>
      <c r="EYW65" s="47"/>
      <c r="EYX65" s="47"/>
      <c r="EYY65" s="47"/>
      <c r="EYZ65" s="47"/>
      <c r="EZA65" s="47"/>
      <c r="EZB65" s="47"/>
      <c r="EZC65" s="47"/>
      <c r="EZD65" s="47"/>
      <c r="EZE65" s="47"/>
      <c r="EZF65" s="47"/>
      <c r="EZG65" s="47"/>
      <c r="EZH65" s="47"/>
      <c r="EZI65" s="47"/>
      <c r="EZJ65" s="47"/>
      <c r="EZK65" s="47"/>
      <c r="EZL65" s="47"/>
      <c r="EZM65" s="47"/>
      <c r="EZN65" s="47"/>
      <c r="EZO65" s="47"/>
      <c r="EZP65" s="47"/>
      <c r="EZQ65" s="47"/>
      <c r="EZR65" s="47"/>
      <c r="EZS65" s="47"/>
      <c r="EZT65" s="47"/>
      <c r="EZU65" s="47"/>
      <c r="EZV65" s="47"/>
      <c r="EZW65" s="47"/>
      <c r="EZX65" s="47"/>
      <c r="EZY65" s="47"/>
      <c r="EZZ65" s="47"/>
      <c r="FAA65" s="47"/>
      <c r="FAB65" s="47"/>
      <c r="FAC65" s="47"/>
      <c r="FAD65" s="47"/>
      <c r="FAE65" s="47"/>
      <c r="FAF65" s="47"/>
      <c r="FAG65" s="47"/>
      <c r="FAH65" s="47"/>
      <c r="FAI65" s="47"/>
      <c r="FAJ65" s="47"/>
      <c r="FAK65" s="47"/>
      <c r="FAL65" s="47"/>
      <c r="FAM65" s="47"/>
      <c r="FAN65" s="47"/>
      <c r="FAO65" s="47"/>
      <c r="FAP65" s="47"/>
      <c r="FAQ65" s="47"/>
      <c r="FAR65" s="47"/>
      <c r="FAS65" s="47"/>
      <c r="FAT65" s="47"/>
      <c r="FAU65" s="47"/>
      <c r="FAV65" s="47"/>
      <c r="FAW65" s="47"/>
      <c r="FAX65" s="47"/>
      <c r="FAY65" s="47"/>
      <c r="FAZ65" s="47"/>
      <c r="FBA65" s="47"/>
      <c r="FBB65" s="47"/>
      <c r="FBC65" s="47"/>
      <c r="FBD65" s="47"/>
      <c r="FBE65" s="47"/>
      <c r="FBF65" s="47"/>
      <c r="FBG65" s="47"/>
      <c r="FBH65" s="47"/>
      <c r="FBI65" s="47"/>
      <c r="FBJ65" s="47"/>
      <c r="FBK65" s="47"/>
      <c r="FBL65" s="47"/>
      <c r="FBM65" s="47"/>
      <c r="FBN65" s="47"/>
      <c r="FBO65" s="47"/>
      <c r="FBP65" s="47"/>
      <c r="FBQ65" s="47"/>
      <c r="FBR65" s="47"/>
      <c r="FBS65" s="47"/>
      <c r="FBT65" s="47"/>
      <c r="FBU65" s="47"/>
      <c r="FBV65" s="47"/>
      <c r="FBW65" s="47"/>
      <c r="FBX65" s="47"/>
      <c r="FBY65" s="47"/>
      <c r="FBZ65" s="47"/>
      <c r="FCA65" s="47"/>
      <c r="FCB65" s="47"/>
      <c r="FCC65" s="47"/>
      <c r="FCD65" s="47"/>
      <c r="FCE65" s="47"/>
      <c r="FCF65" s="47"/>
      <c r="FCG65" s="47"/>
      <c r="FCH65" s="47"/>
      <c r="FCI65" s="47"/>
      <c r="FCJ65" s="47"/>
      <c r="FCK65" s="47"/>
      <c r="FCL65" s="47"/>
      <c r="FCM65" s="47"/>
      <c r="FCN65" s="47"/>
      <c r="FCO65" s="47"/>
      <c r="FCP65" s="47"/>
      <c r="FCQ65" s="47"/>
      <c r="FCR65" s="47"/>
      <c r="FCS65" s="47"/>
      <c r="FCT65" s="47"/>
      <c r="FCU65" s="47"/>
      <c r="FCV65" s="47"/>
      <c r="FCW65" s="47"/>
      <c r="FCX65" s="47"/>
      <c r="FCY65" s="47"/>
      <c r="FCZ65" s="47"/>
      <c r="FDA65" s="47"/>
      <c r="FDB65" s="47"/>
      <c r="FDC65" s="47"/>
      <c r="FDD65" s="47"/>
      <c r="FDE65" s="47"/>
      <c r="FDF65" s="47"/>
      <c r="FDG65" s="47"/>
      <c r="FDH65" s="47"/>
      <c r="FDI65" s="47"/>
      <c r="FDJ65" s="47"/>
      <c r="FDK65" s="47"/>
      <c r="FDL65" s="47"/>
      <c r="FDM65" s="47"/>
      <c r="FDN65" s="47"/>
      <c r="FDO65" s="47"/>
      <c r="FDP65" s="47"/>
      <c r="FDQ65" s="47"/>
      <c r="FDR65" s="47"/>
      <c r="FDS65" s="47"/>
      <c r="FDT65" s="47"/>
      <c r="FDU65" s="47"/>
      <c r="FDV65" s="47"/>
      <c r="FDW65" s="47"/>
      <c r="FDX65" s="47"/>
      <c r="FDY65" s="47"/>
      <c r="FDZ65" s="47"/>
      <c r="FEA65" s="47"/>
      <c r="FEB65" s="47"/>
      <c r="FEC65" s="47"/>
      <c r="FED65" s="47"/>
      <c r="FEE65" s="47"/>
      <c r="FEF65" s="47"/>
      <c r="FEG65" s="47"/>
      <c r="FEH65" s="47"/>
      <c r="FEI65" s="47"/>
      <c r="FEJ65" s="47"/>
      <c r="FEK65" s="47"/>
      <c r="FEL65" s="47"/>
      <c r="FEM65" s="47"/>
      <c r="FEN65" s="47"/>
      <c r="FEO65" s="47"/>
      <c r="FEP65" s="47"/>
      <c r="FEQ65" s="47"/>
      <c r="FER65" s="47"/>
      <c r="FES65" s="47"/>
      <c r="FET65" s="47"/>
      <c r="FEU65" s="47"/>
      <c r="FEV65" s="47"/>
      <c r="FEW65" s="47"/>
      <c r="FEX65" s="47"/>
      <c r="FEY65" s="47"/>
      <c r="FEZ65" s="47"/>
      <c r="FFA65" s="47"/>
      <c r="FFB65" s="47"/>
      <c r="FFC65" s="47"/>
      <c r="FFD65" s="47"/>
      <c r="FFE65" s="47"/>
      <c r="FFF65" s="47"/>
      <c r="FFG65" s="47"/>
      <c r="FFH65" s="47"/>
      <c r="FFI65" s="47"/>
      <c r="FFJ65" s="47"/>
      <c r="FFK65" s="47"/>
      <c r="FFL65" s="47"/>
      <c r="FFM65" s="47"/>
      <c r="FFN65" s="47"/>
      <c r="FFO65" s="47"/>
      <c r="FFP65" s="47"/>
      <c r="FFQ65" s="47"/>
      <c r="FFR65" s="47"/>
      <c r="FFS65" s="47"/>
      <c r="FFT65" s="47"/>
      <c r="FFU65" s="47"/>
      <c r="FFV65" s="47"/>
      <c r="FFW65" s="47"/>
      <c r="FFX65" s="47"/>
      <c r="FFY65" s="47"/>
      <c r="FFZ65" s="47"/>
      <c r="FGA65" s="47"/>
      <c r="FGB65" s="47"/>
      <c r="FGC65" s="47"/>
      <c r="FGD65" s="47"/>
      <c r="FGE65" s="47"/>
      <c r="FGF65" s="47"/>
      <c r="FGG65" s="47"/>
      <c r="FGH65" s="47"/>
      <c r="FGI65" s="47"/>
      <c r="FGJ65" s="47"/>
      <c r="FGK65" s="47"/>
      <c r="FGL65" s="47"/>
      <c r="FGM65" s="47"/>
      <c r="FGN65" s="47"/>
      <c r="FGO65" s="47"/>
      <c r="FGP65" s="47"/>
      <c r="FGQ65" s="47"/>
      <c r="FGR65" s="47"/>
      <c r="FGS65" s="47"/>
      <c r="FGT65" s="47"/>
      <c r="FGU65" s="47"/>
      <c r="FGV65" s="47"/>
      <c r="FGW65" s="47"/>
      <c r="FGX65" s="47"/>
      <c r="FGY65" s="47"/>
      <c r="FGZ65" s="47"/>
      <c r="FHA65" s="47"/>
      <c r="FHB65" s="47"/>
      <c r="FHC65" s="47"/>
      <c r="FHD65" s="47"/>
      <c r="FHE65" s="47"/>
      <c r="FHF65" s="47"/>
      <c r="FHG65" s="47"/>
      <c r="FHH65" s="47"/>
      <c r="FHI65" s="47"/>
      <c r="FHJ65" s="47"/>
      <c r="FHK65" s="47"/>
      <c r="FHL65" s="47"/>
      <c r="FHM65" s="47"/>
      <c r="FHN65" s="47"/>
      <c r="FHO65" s="47"/>
      <c r="FHP65" s="47"/>
      <c r="FHQ65" s="47"/>
      <c r="FHR65" s="47"/>
      <c r="FHS65" s="47"/>
      <c r="FHT65" s="47"/>
      <c r="FHU65" s="47"/>
      <c r="FHV65" s="47"/>
      <c r="FHW65" s="47"/>
      <c r="FHX65" s="47"/>
      <c r="FHY65" s="47"/>
      <c r="FHZ65" s="47"/>
      <c r="FIA65" s="47"/>
      <c r="FIB65" s="47"/>
      <c r="FIC65" s="47"/>
      <c r="FID65" s="47"/>
      <c r="FIE65" s="47"/>
      <c r="FIF65" s="47"/>
      <c r="FIG65" s="47"/>
      <c r="FIH65" s="47"/>
      <c r="FII65" s="47"/>
      <c r="FIJ65" s="47"/>
      <c r="FIK65" s="47"/>
      <c r="FIL65" s="47"/>
      <c r="FIM65" s="47"/>
      <c r="FIN65" s="47"/>
      <c r="FIO65" s="47"/>
      <c r="FIP65" s="47"/>
      <c r="FIQ65" s="47"/>
      <c r="FIR65" s="47"/>
      <c r="FIS65" s="47"/>
      <c r="FIT65" s="47"/>
      <c r="FIU65" s="47"/>
      <c r="FIV65" s="47"/>
      <c r="FIW65" s="47"/>
      <c r="FIX65" s="47"/>
      <c r="FIY65" s="47"/>
      <c r="FIZ65" s="47"/>
      <c r="FJA65" s="47"/>
      <c r="FJB65" s="47"/>
      <c r="FJC65" s="47"/>
      <c r="FJD65" s="47"/>
      <c r="FJE65" s="47"/>
      <c r="FJF65" s="47"/>
      <c r="FJG65" s="47"/>
      <c r="FJH65" s="47"/>
      <c r="FJI65" s="47"/>
      <c r="FJJ65" s="47"/>
      <c r="FJK65" s="47"/>
      <c r="FJL65" s="47"/>
      <c r="FJM65" s="47"/>
      <c r="FJN65" s="47"/>
      <c r="FJO65" s="47"/>
      <c r="FJP65" s="47"/>
      <c r="FJQ65" s="47"/>
      <c r="FJR65" s="47"/>
      <c r="FJS65" s="47"/>
      <c r="FJT65" s="47"/>
      <c r="FJU65" s="47"/>
      <c r="FJV65" s="47"/>
      <c r="FJW65" s="47"/>
      <c r="FJX65" s="47"/>
      <c r="FJY65" s="47"/>
      <c r="FJZ65" s="47"/>
      <c r="FKA65" s="47"/>
      <c r="FKB65" s="47"/>
      <c r="FKC65" s="47"/>
      <c r="FKD65" s="47"/>
      <c r="FKE65" s="47"/>
      <c r="FKF65" s="47"/>
      <c r="FKG65" s="47"/>
      <c r="FKH65" s="47"/>
      <c r="FKI65" s="47"/>
      <c r="FKJ65" s="47"/>
      <c r="FKK65" s="47"/>
      <c r="FKL65" s="47"/>
      <c r="FKM65" s="47"/>
      <c r="FKN65" s="47"/>
      <c r="FKO65" s="47"/>
      <c r="FKP65" s="47"/>
      <c r="FKQ65" s="47"/>
      <c r="FKR65" s="47"/>
      <c r="FKS65" s="47"/>
      <c r="FKT65" s="47"/>
      <c r="FKU65" s="47"/>
      <c r="FKV65" s="47"/>
      <c r="FKW65" s="47"/>
      <c r="FKX65" s="47"/>
      <c r="FKY65" s="47"/>
      <c r="FKZ65" s="47"/>
      <c r="FLA65" s="47"/>
      <c r="FLB65" s="47"/>
      <c r="FLC65" s="47"/>
      <c r="FLD65" s="47"/>
      <c r="FLE65" s="47"/>
      <c r="FLF65" s="47"/>
      <c r="FLG65" s="47"/>
      <c r="FLH65" s="47"/>
      <c r="FLI65" s="47"/>
      <c r="FLJ65" s="47"/>
      <c r="FLK65" s="47"/>
      <c r="FLL65" s="47"/>
      <c r="FLM65" s="47"/>
      <c r="FLN65" s="47"/>
      <c r="FLO65" s="47"/>
      <c r="FLP65" s="47"/>
      <c r="FLQ65" s="47"/>
      <c r="FLR65" s="47"/>
      <c r="FLS65" s="47"/>
      <c r="FLT65" s="47"/>
      <c r="FLU65" s="47"/>
      <c r="FLV65" s="47"/>
      <c r="FLW65" s="47"/>
      <c r="FLX65" s="47"/>
      <c r="FLY65" s="47"/>
      <c r="FLZ65" s="47"/>
      <c r="FMA65" s="47"/>
      <c r="FMB65" s="47"/>
      <c r="FMC65" s="47"/>
      <c r="FMD65" s="47"/>
      <c r="FME65" s="47"/>
      <c r="FMF65" s="47"/>
      <c r="FMG65" s="47"/>
      <c r="FMH65" s="47"/>
      <c r="FMI65" s="47"/>
      <c r="FMJ65" s="47"/>
      <c r="FMK65" s="47"/>
      <c r="FML65" s="47"/>
      <c r="FMM65" s="47"/>
      <c r="FMN65" s="47"/>
      <c r="FMO65" s="47"/>
      <c r="FMP65" s="47"/>
      <c r="FMQ65" s="47"/>
      <c r="FMR65" s="47"/>
      <c r="FMS65" s="47"/>
      <c r="FMT65" s="47"/>
      <c r="FMU65" s="47"/>
      <c r="FMV65" s="47"/>
      <c r="FMW65" s="47"/>
      <c r="FMX65" s="47"/>
      <c r="FMY65" s="47"/>
      <c r="FMZ65" s="47"/>
      <c r="FNA65" s="47"/>
      <c r="FNB65" s="47"/>
      <c r="FNC65" s="47"/>
      <c r="FND65" s="47"/>
      <c r="FNE65" s="47"/>
      <c r="FNF65" s="47"/>
      <c r="FNG65" s="47"/>
      <c r="FNH65" s="47"/>
      <c r="FNI65" s="47"/>
      <c r="FNJ65" s="47"/>
      <c r="FNK65" s="47"/>
      <c r="FNL65" s="47"/>
      <c r="FNM65" s="47"/>
      <c r="FNN65" s="47"/>
      <c r="FNO65" s="47"/>
      <c r="FNP65" s="47"/>
      <c r="FNQ65" s="47"/>
      <c r="FNR65" s="47"/>
      <c r="FNS65" s="47"/>
      <c r="FNT65" s="47"/>
      <c r="FNU65" s="47"/>
      <c r="FNV65" s="47"/>
      <c r="FNW65" s="47"/>
      <c r="FNX65" s="47"/>
      <c r="FNY65" s="47"/>
      <c r="FNZ65" s="47"/>
      <c r="FOA65" s="47"/>
      <c r="FOB65" s="47"/>
      <c r="FOC65" s="47"/>
      <c r="FOD65" s="47"/>
      <c r="FOE65" s="47"/>
      <c r="FOF65" s="47"/>
      <c r="FOG65" s="47"/>
      <c r="FOH65" s="47"/>
      <c r="FOI65" s="47"/>
      <c r="FOJ65" s="47"/>
      <c r="FOK65" s="47"/>
      <c r="FOL65" s="47"/>
      <c r="FOM65" s="47"/>
      <c r="FON65" s="47"/>
      <c r="FOO65" s="47"/>
      <c r="FOP65" s="47"/>
      <c r="FOQ65" s="47"/>
      <c r="FOR65" s="47"/>
      <c r="FOS65" s="47"/>
      <c r="FOT65" s="47"/>
      <c r="FOU65" s="47"/>
      <c r="FOV65" s="47"/>
      <c r="FOW65" s="47"/>
      <c r="FOX65" s="47"/>
      <c r="FOY65" s="47"/>
      <c r="FOZ65" s="47"/>
      <c r="FPA65" s="47"/>
      <c r="FPB65" s="47"/>
      <c r="FPC65" s="47"/>
      <c r="FPD65" s="47"/>
      <c r="FPE65" s="47"/>
      <c r="FPF65" s="47"/>
      <c r="FPG65" s="47"/>
      <c r="FPH65" s="47"/>
      <c r="FPI65" s="47"/>
      <c r="FPJ65" s="47"/>
      <c r="FPK65" s="47"/>
      <c r="FPL65" s="47"/>
      <c r="FPM65" s="47"/>
      <c r="FPN65" s="47"/>
      <c r="FPO65" s="47"/>
      <c r="FPP65" s="47"/>
      <c r="FPQ65" s="47"/>
      <c r="FPR65" s="47"/>
      <c r="FPS65" s="47"/>
      <c r="FPT65" s="47"/>
      <c r="FPU65" s="47"/>
      <c r="FPV65" s="47"/>
      <c r="FPW65" s="47"/>
      <c r="FPX65" s="47"/>
      <c r="FPY65" s="47"/>
      <c r="FPZ65" s="47"/>
      <c r="FQA65" s="47"/>
      <c r="FQB65" s="47"/>
      <c r="FQC65" s="47"/>
      <c r="FQD65" s="47"/>
      <c r="FQE65" s="47"/>
      <c r="FQF65" s="47"/>
      <c r="FQG65" s="47"/>
      <c r="FQH65" s="47"/>
      <c r="FQI65" s="47"/>
      <c r="FQJ65" s="47"/>
      <c r="FQK65" s="47"/>
      <c r="FQL65" s="47"/>
      <c r="FQM65" s="47"/>
      <c r="FQN65" s="47"/>
      <c r="FQO65" s="47"/>
      <c r="FQP65" s="47"/>
      <c r="FQQ65" s="47"/>
      <c r="FQR65" s="47"/>
      <c r="FQS65" s="47"/>
      <c r="FQT65" s="47"/>
      <c r="FQU65" s="47"/>
      <c r="FQV65" s="47"/>
      <c r="FQW65" s="47"/>
      <c r="FQX65" s="47"/>
      <c r="FQY65" s="47"/>
      <c r="FQZ65" s="47"/>
      <c r="FRA65" s="47"/>
      <c r="FRB65" s="47"/>
      <c r="FRC65" s="47"/>
      <c r="FRD65" s="47"/>
      <c r="FRE65" s="47"/>
      <c r="FRF65" s="47"/>
      <c r="FRG65" s="47"/>
      <c r="FRH65" s="47"/>
      <c r="FRI65" s="47"/>
      <c r="FRJ65" s="47"/>
      <c r="FRK65" s="47"/>
      <c r="FRL65" s="47"/>
      <c r="FRM65" s="47"/>
      <c r="FRN65" s="47"/>
      <c r="FRO65" s="47"/>
      <c r="FRP65" s="47"/>
      <c r="FRQ65" s="47"/>
      <c r="FRR65" s="47"/>
      <c r="FRS65" s="47"/>
      <c r="FRT65" s="47"/>
      <c r="FRU65" s="47"/>
      <c r="FRV65" s="47"/>
      <c r="FRW65" s="47"/>
      <c r="FRX65" s="47"/>
      <c r="FRY65" s="47"/>
      <c r="FRZ65" s="47"/>
      <c r="FSA65" s="47"/>
      <c r="FSB65" s="47"/>
      <c r="FSC65" s="47"/>
      <c r="FSD65" s="47"/>
      <c r="FSE65" s="47"/>
      <c r="FSF65" s="47"/>
      <c r="FSG65" s="47"/>
      <c r="FSH65" s="47"/>
      <c r="FSI65" s="47"/>
      <c r="FSJ65" s="47"/>
      <c r="FSK65" s="47"/>
      <c r="FSL65" s="47"/>
      <c r="FSM65" s="47"/>
      <c r="FSN65" s="47"/>
      <c r="FSO65" s="47"/>
      <c r="FSP65" s="47"/>
      <c r="FSQ65" s="47"/>
      <c r="FSR65" s="47"/>
      <c r="FSS65" s="47"/>
      <c r="FST65" s="47"/>
      <c r="FSU65" s="47"/>
      <c r="FSV65" s="47"/>
      <c r="FSW65" s="47"/>
      <c r="FSX65" s="47"/>
      <c r="FSY65" s="47"/>
      <c r="FSZ65" s="47"/>
      <c r="FTA65" s="47"/>
      <c r="FTB65" s="47"/>
      <c r="FTC65" s="47"/>
      <c r="FTD65" s="47"/>
      <c r="FTE65" s="47"/>
      <c r="FTF65" s="47"/>
      <c r="FTG65" s="47"/>
      <c r="FTH65" s="47"/>
      <c r="FTI65" s="47"/>
      <c r="FTJ65" s="47"/>
      <c r="FTK65" s="47"/>
      <c r="FTL65" s="47"/>
      <c r="FTM65" s="47"/>
      <c r="FTN65" s="47"/>
      <c r="FTO65" s="47"/>
      <c r="FTP65" s="47"/>
      <c r="FTQ65" s="47"/>
      <c r="FTR65" s="47"/>
      <c r="FTS65" s="47"/>
      <c r="FTT65" s="47"/>
      <c r="FTU65" s="47"/>
      <c r="FTV65" s="47"/>
      <c r="FTW65" s="47"/>
      <c r="FTX65" s="47"/>
      <c r="FTY65" s="47"/>
      <c r="FTZ65" s="47"/>
      <c r="FUA65" s="47"/>
      <c r="FUB65" s="47"/>
      <c r="FUC65" s="47"/>
      <c r="FUD65" s="47"/>
      <c r="FUE65" s="47"/>
      <c r="FUF65" s="47"/>
      <c r="FUG65" s="47"/>
      <c r="FUH65" s="47"/>
      <c r="FUI65" s="47"/>
      <c r="FUJ65" s="47"/>
      <c r="FUK65" s="47"/>
      <c r="FUL65" s="47"/>
      <c r="FUM65" s="47"/>
      <c r="FUN65" s="47"/>
      <c r="FUO65" s="47"/>
      <c r="FUP65" s="47"/>
      <c r="FUQ65" s="47"/>
      <c r="FUR65" s="47"/>
      <c r="FUS65" s="47"/>
      <c r="FUT65" s="47"/>
      <c r="FUU65" s="47"/>
      <c r="FUV65" s="47"/>
      <c r="FUW65" s="47"/>
      <c r="FUX65" s="47"/>
      <c r="FUY65" s="47"/>
      <c r="FUZ65" s="47"/>
      <c r="FVA65" s="47"/>
      <c r="FVB65" s="47"/>
      <c r="FVC65" s="47"/>
      <c r="FVD65" s="47"/>
      <c r="FVE65" s="47"/>
      <c r="FVF65" s="47"/>
      <c r="FVG65" s="47"/>
      <c r="FVH65" s="47"/>
      <c r="FVI65" s="47"/>
      <c r="FVJ65" s="47"/>
      <c r="FVK65" s="47"/>
      <c r="FVL65" s="47"/>
      <c r="FVM65" s="47"/>
      <c r="FVN65" s="47"/>
      <c r="FVO65" s="47"/>
      <c r="FVP65" s="47"/>
      <c r="FVQ65" s="47"/>
      <c r="FVR65" s="47"/>
      <c r="FVS65" s="47"/>
      <c r="FVT65" s="47"/>
      <c r="FVU65" s="47"/>
      <c r="FVV65" s="47"/>
      <c r="FVW65" s="47"/>
      <c r="FVX65" s="47"/>
      <c r="FVY65" s="47"/>
      <c r="FVZ65" s="47"/>
      <c r="FWA65" s="47"/>
      <c r="FWB65" s="47"/>
      <c r="FWC65" s="47"/>
      <c r="FWD65" s="47"/>
      <c r="FWE65" s="47"/>
      <c r="FWF65" s="47"/>
      <c r="FWG65" s="47"/>
      <c r="FWH65" s="47"/>
      <c r="FWI65" s="47"/>
      <c r="FWJ65" s="47"/>
      <c r="FWK65" s="47"/>
      <c r="FWL65" s="47"/>
      <c r="FWM65" s="47"/>
      <c r="FWN65" s="47"/>
      <c r="FWO65" s="47"/>
      <c r="FWP65" s="47"/>
      <c r="FWQ65" s="47"/>
      <c r="FWR65" s="47"/>
      <c r="FWS65" s="47"/>
      <c r="FWT65" s="47"/>
      <c r="FWU65" s="47"/>
      <c r="FWV65" s="47"/>
      <c r="FWW65" s="47"/>
      <c r="FWX65" s="47"/>
      <c r="FWY65" s="47"/>
      <c r="FWZ65" s="47"/>
      <c r="FXA65" s="47"/>
      <c r="FXB65" s="47"/>
      <c r="FXC65" s="47"/>
      <c r="FXD65" s="47"/>
      <c r="FXE65" s="47"/>
      <c r="FXF65" s="47"/>
      <c r="FXG65" s="47"/>
      <c r="FXH65" s="47"/>
      <c r="FXI65" s="47"/>
      <c r="FXJ65" s="47"/>
      <c r="FXK65" s="47"/>
      <c r="FXL65" s="47"/>
      <c r="FXM65" s="47"/>
      <c r="FXN65" s="47"/>
      <c r="FXO65" s="47"/>
      <c r="FXP65" s="47"/>
      <c r="FXQ65" s="47"/>
      <c r="FXR65" s="47"/>
      <c r="FXS65" s="47"/>
      <c r="FXT65" s="47"/>
      <c r="FXU65" s="47"/>
      <c r="FXV65" s="47"/>
      <c r="FXW65" s="47"/>
      <c r="FXX65" s="47"/>
      <c r="FXY65" s="47"/>
      <c r="FXZ65" s="47"/>
      <c r="FYA65" s="47"/>
      <c r="FYB65" s="47"/>
      <c r="FYC65" s="47"/>
      <c r="FYD65" s="47"/>
      <c r="FYE65" s="47"/>
      <c r="FYF65" s="47"/>
      <c r="FYG65" s="47"/>
      <c r="FYH65" s="47"/>
      <c r="FYI65" s="47"/>
      <c r="FYJ65" s="47"/>
      <c r="FYK65" s="47"/>
      <c r="FYL65" s="47"/>
      <c r="FYM65" s="47"/>
      <c r="FYN65" s="47"/>
      <c r="FYO65" s="47"/>
      <c r="FYP65" s="47"/>
      <c r="FYQ65" s="47"/>
      <c r="FYR65" s="47"/>
      <c r="FYS65" s="47"/>
      <c r="FYT65" s="47"/>
      <c r="FYU65" s="47"/>
      <c r="FYV65" s="47"/>
      <c r="FYW65" s="47"/>
      <c r="FYX65" s="47"/>
      <c r="FYY65" s="47"/>
      <c r="FYZ65" s="47"/>
      <c r="FZA65" s="47"/>
      <c r="FZB65" s="47"/>
      <c r="FZC65" s="47"/>
      <c r="FZD65" s="47"/>
      <c r="FZE65" s="47"/>
      <c r="FZF65" s="47"/>
      <c r="FZG65" s="47"/>
      <c r="FZH65" s="47"/>
      <c r="FZI65" s="47"/>
      <c r="FZJ65" s="47"/>
      <c r="FZK65" s="47"/>
      <c r="FZL65" s="47"/>
      <c r="FZM65" s="47"/>
      <c r="FZN65" s="47"/>
      <c r="FZO65" s="47"/>
      <c r="FZP65" s="47"/>
      <c r="FZQ65" s="47"/>
      <c r="FZR65" s="47"/>
      <c r="FZS65" s="47"/>
      <c r="FZT65" s="47"/>
      <c r="FZU65" s="47"/>
      <c r="FZV65" s="47"/>
      <c r="FZW65" s="47"/>
      <c r="FZX65" s="47"/>
      <c r="FZY65" s="47"/>
      <c r="FZZ65" s="47"/>
      <c r="GAA65" s="47"/>
      <c r="GAB65" s="47"/>
      <c r="GAC65" s="47"/>
      <c r="GAD65" s="47"/>
      <c r="GAE65" s="47"/>
      <c r="GAF65" s="47"/>
      <c r="GAG65" s="47"/>
      <c r="GAH65" s="47"/>
      <c r="GAI65" s="47"/>
      <c r="GAJ65" s="47"/>
      <c r="GAK65" s="47"/>
      <c r="GAL65" s="47"/>
      <c r="GAM65" s="47"/>
      <c r="GAN65" s="47"/>
      <c r="GAO65" s="47"/>
      <c r="GAP65" s="47"/>
      <c r="GAQ65" s="47"/>
      <c r="GAR65" s="47"/>
      <c r="GAS65" s="47"/>
      <c r="GAT65" s="47"/>
      <c r="GAU65" s="47"/>
      <c r="GAV65" s="47"/>
      <c r="GAW65" s="47"/>
      <c r="GAX65" s="47"/>
      <c r="GAY65" s="47"/>
      <c r="GAZ65" s="47"/>
      <c r="GBA65" s="47"/>
      <c r="GBB65" s="47"/>
      <c r="GBC65" s="47"/>
      <c r="GBD65" s="47"/>
      <c r="GBE65" s="47"/>
      <c r="GBF65" s="47"/>
      <c r="GBG65" s="47"/>
      <c r="GBH65" s="47"/>
      <c r="GBI65" s="47"/>
      <c r="GBJ65" s="47"/>
      <c r="GBK65" s="47"/>
      <c r="GBL65" s="47"/>
      <c r="GBM65" s="47"/>
      <c r="GBN65" s="47"/>
      <c r="GBO65" s="47"/>
      <c r="GBP65" s="47"/>
      <c r="GBQ65" s="47"/>
      <c r="GBR65" s="47"/>
      <c r="GBS65" s="47"/>
      <c r="GBT65" s="47"/>
      <c r="GBU65" s="47"/>
      <c r="GBV65" s="47"/>
      <c r="GBW65" s="47"/>
      <c r="GBX65" s="47"/>
      <c r="GBY65" s="47"/>
      <c r="GBZ65" s="47"/>
      <c r="GCA65" s="47"/>
      <c r="GCB65" s="47"/>
      <c r="GCC65" s="47"/>
      <c r="GCD65" s="47"/>
      <c r="GCE65" s="47"/>
      <c r="GCF65" s="47"/>
      <c r="GCG65" s="47"/>
      <c r="GCH65" s="47"/>
      <c r="GCI65" s="47"/>
      <c r="GCJ65" s="47"/>
      <c r="GCK65" s="47"/>
      <c r="GCL65" s="47"/>
      <c r="GCM65" s="47"/>
      <c r="GCN65" s="47"/>
      <c r="GCO65" s="47"/>
      <c r="GCP65" s="47"/>
      <c r="GCQ65" s="47"/>
      <c r="GCR65" s="47"/>
      <c r="GCS65" s="47"/>
      <c r="GCT65" s="47"/>
      <c r="GCU65" s="47"/>
      <c r="GCV65" s="47"/>
      <c r="GCW65" s="47"/>
      <c r="GCX65" s="47"/>
      <c r="GCY65" s="47"/>
      <c r="GCZ65" s="47"/>
      <c r="GDA65" s="47"/>
      <c r="GDB65" s="47"/>
      <c r="GDC65" s="47"/>
      <c r="GDD65" s="47"/>
      <c r="GDE65" s="47"/>
      <c r="GDF65" s="47"/>
      <c r="GDG65" s="47"/>
      <c r="GDH65" s="47"/>
      <c r="GDI65" s="47"/>
      <c r="GDJ65" s="47"/>
      <c r="GDK65" s="47"/>
      <c r="GDL65" s="47"/>
      <c r="GDM65" s="47"/>
      <c r="GDN65" s="47"/>
      <c r="GDO65" s="47"/>
      <c r="GDP65" s="47"/>
      <c r="GDQ65" s="47"/>
      <c r="GDR65" s="47"/>
      <c r="GDS65" s="47"/>
      <c r="GDT65" s="47"/>
      <c r="GDU65" s="47"/>
      <c r="GDV65" s="47"/>
      <c r="GDW65" s="47"/>
      <c r="GDX65" s="47"/>
      <c r="GDY65" s="47"/>
      <c r="GDZ65" s="47"/>
      <c r="GEA65" s="47"/>
      <c r="GEB65" s="47"/>
      <c r="GEC65" s="47"/>
      <c r="GED65" s="47"/>
      <c r="GEE65" s="47"/>
      <c r="GEF65" s="47"/>
      <c r="GEG65" s="47"/>
      <c r="GEH65" s="47"/>
      <c r="GEI65" s="47"/>
      <c r="GEJ65" s="47"/>
      <c r="GEK65" s="47"/>
      <c r="GEL65" s="47"/>
      <c r="GEM65" s="47"/>
      <c r="GEN65" s="47"/>
      <c r="GEO65" s="47"/>
      <c r="GEP65" s="47"/>
      <c r="GEQ65" s="47"/>
      <c r="GER65" s="47"/>
      <c r="GES65" s="47"/>
      <c r="GET65" s="47"/>
      <c r="GEU65" s="47"/>
      <c r="GEV65" s="47"/>
      <c r="GEW65" s="47"/>
      <c r="GEX65" s="47"/>
      <c r="GEY65" s="47"/>
      <c r="GEZ65" s="47"/>
      <c r="GFA65" s="47"/>
      <c r="GFB65" s="47"/>
      <c r="GFC65" s="47"/>
      <c r="GFD65" s="47"/>
      <c r="GFE65" s="47"/>
      <c r="GFF65" s="47"/>
      <c r="GFG65" s="47"/>
      <c r="GFH65" s="47"/>
      <c r="GFI65" s="47"/>
      <c r="GFJ65" s="47"/>
      <c r="GFK65" s="47"/>
      <c r="GFL65" s="47"/>
      <c r="GFM65" s="47"/>
      <c r="GFN65" s="47"/>
      <c r="GFO65" s="47"/>
      <c r="GFP65" s="47"/>
      <c r="GFQ65" s="47"/>
      <c r="GFR65" s="47"/>
      <c r="GFS65" s="47"/>
      <c r="GFT65" s="47"/>
      <c r="GFU65" s="47"/>
      <c r="GFV65" s="47"/>
      <c r="GFW65" s="47"/>
      <c r="GFX65" s="47"/>
      <c r="GFY65" s="47"/>
      <c r="GFZ65" s="47"/>
      <c r="GGA65" s="47"/>
      <c r="GGB65" s="47"/>
      <c r="GGC65" s="47"/>
      <c r="GGD65" s="47"/>
      <c r="GGE65" s="47"/>
      <c r="GGF65" s="47"/>
      <c r="GGG65" s="47"/>
      <c r="GGH65" s="47"/>
      <c r="GGI65" s="47"/>
      <c r="GGJ65" s="47"/>
      <c r="GGK65" s="47"/>
      <c r="GGL65" s="47"/>
      <c r="GGM65" s="47"/>
      <c r="GGN65" s="47"/>
      <c r="GGO65" s="47"/>
      <c r="GGP65" s="47"/>
      <c r="GGQ65" s="47"/>
      <c r="GGR65" s="47"/>
      <c r="GGS65" s="47"/>
      <c r="GGT65" s="47"/>
      <c r="GGU65" s="47"/>
      <c r="GGV65" s="47"/>
      <c r="GGW65" s="47"/>
      <c r="GGX65" s="47"/>
      <c r="GGY65" s="47"/>
      <c r="GGZ65" s="47"/>
      <c r="GHA65" s="47"/>
      <c r="GHB65" s="47"/>
      <c r="GHC65" s="47"/>
      <c r="GHD65" s="47"/>
      <c r="GHE65" s="47"/>
      <c r="GHF65" s="47"/>
      <c r="GHG65" s="47"/>
      <c r="GHH65" s="47"/>
      <c r="GHI65" s="47"/>
      <c r="GHJ65" s="47"/>
      <c r="GHK65" s="47"/>
      <c r="GHL65" s="47"/>
      <c r="GHM65" s="47"/>
      <c r="GHN65" s="47"/>
      <c r="GHO65" s="47"/>
      <c r="GHP65" s="47"/>
      <c r="GHQ65" s="47"/>
      <c r="GHR65" s="47"/>
      <c r="GHS65" s="47"/>
      <c r="GHT65" s="47"/>
      <c r="GHU65" s="47"/>
      <c r="GHV65" s="47"/>
      <c r="GHW65" s="47"/>
      <c r="GHX65" s="47"/>
      <c r="GHY65" s="47"/>
      <c r="GHZ65" s="47"/>
      <c r="GIA65" s="47"/>
      <c r="GIB65" s="47"/>
      <c r="GIC65" s="47"/>
      <c r="GID65" s="47"/>
      <c r="GIE65" s="47"/>
      <c r="GIF65" s="47"/>
      <c r="GIG65" s="47"/>
      <c r="GIH65" s="47"/>
      <c r="GII65" s="47"/>
      <c r="GIJ65" s="47"/>
      <c r="GIK65" s="47"/>
      <c r="GIL65" s="47"/>
      <c r="GIM65" s="47"/>
      <c r="GIN65" s="47"/>
      <c r="GIO65" s="47"/>
      <c r="GIP65" s="47"/>
      <c r="GIQ65" s="47"/>
      <c r="GIR65" s="47"/>
      <c r="GIS65" s="47"/>
      <c r="GIT65" s="47"/>
      <c r="GIU65" s="47"/>
      <c r="GIV65" s="47"/>
      <c r="GIW65" s="47"/>
      <c r="GIX65" s="47"/>
      <c r="GIY65" s="47"/>
      <c r="GIZ65" s="47"/>
      <c r="GJA65" s="47"/>
      <c r="GJB65" s="47"/>
      <c r="GJC65" s="47"/>
      <c r="GJD65" s="47"/>
      <c r="GJE65" s="47"/>
      <c r="GJF65" s="47"/>
      <c r="GJG65" s="47"/>
      <c r="GJH65" s="47"/>
      <c r="GJI65" s="47"/>
      <c r="GJJ65" s="47"/>
      <c r="GJK65" s="47"/>
      <c r="GJL65" s="47"/>
      <c r="GJM65" s="47"/>
      <c r="GJN65" s="47"/>
      <c r="GJO65" s="47"/>
      <c r="GJP65" s="47"/>
      <c r="GJQ65" s="47"/>
      <c r="GJR65" s="47"/>
      <c r="GJS65" s="47"/>
      <c r="GJT65" s="47"/>
      <c r="GJU65" s="47"/>
      <c r="GJV65" s="47"/>
      <c r="GJW65" s="47"/>
      <c r="GJX65" s="47"/>
      <c r="GJY65" s="47"/>
      <c r="GJZ65" s="47"/>
      <c r="GKA65" s="47"/>
      <c r="GKB65" s="47"/>
      <c r="GKC65" s="47"/>
      <c r="GKD65" s="47"/>
      <c r="GKE65" s="47"/>
      <c r="GKF65" s="47"/>
      <c r="GKG65" s="47"/>
      <c r="GKH65" s="47"/>
      <c r="GKI65" s="47"/>
      <c r="GKJ65" s="47"/>
      <c r="GKK65" s="47"/>
      <c r="GKL65" s="47"/>
      <c r="GKM65" s="47"/>
      <c r="GKN65" s="47"/>
      <c r="GKO65" s="47"/>
      <c r="GKP65" s="47"/>
      <c r="GKQ65" s="47"/>
      <c r="GKR65" s="47"/>
      <c r="GKS65" s="47"/>
      <c r="GKT65" s="47"/>
      <c r="GKU65" s="47"/>
      <c r="GKV65" s="47"/>
      <c r="GKW65" s="47"/>
      <c r="GKX65" s="47"/>
      <c r="GKY65" s="47"/>
      <c r="GKZ65" s="47"/>
      <c r="GLA65" s="47"/>
      <c r="GLB65" s="47"/>
      <c r="GLC65" s="47"/>
      <c r="GLD65" s="47"/>
      <c r="GLE65" s="47"/>
      <c r="GLF65" s="47"/>
      <c r="GLG65" s="47"/>
      <c r="GLH65" s="47"/>
      <c r="GLI65" s="47"/>
      <c r="GLJ65" s="47"/>
      <c r="GLK65" s="47"/>
      <c r="GLL65" s="47"/>
      <c r="GLM65" s="47"/>
      <c r="GLN65" s="47"/>
      <c r="GLO65" s="47"/>
      <c r="GLP65" s="47"/>
      <c r="GLQ65" s="47"/>
      <c r="GLR65" s="47"/>
      <c r="GLS65" s="47"/>
      <c r="GLT65" s="47"/>
      <c r="GLU65" s="47"/>
      <c r="GLV65" s="47"/>
      <c r="GLW65" s="47"/>
      <c r="GLX65" s="47"/>
      <c r="GLY65" s="47"/>
      <c r="GLZ65" s="47"/>
      <c r="GMA65" s="47"/>
      <c r="GMB65" s="47"/>
      <c r="GMC65" s="47"/>
      <c r="GMD65" s="47"/>
      <c r="GME65" s="47"/>
      <c r="GMF65" s="47"/>
      <c r="GMG65" s="47"/>
      <c r="GMH65" s="47"/>
      <c r="GMI65" s="47"/>
      <c r="GMJ65" s="47"/>
      <c r="GMK65" s="47"/>
      <c r="GML65" s="47"/>
      <c r="GMM65" s="47"/>
      <c r="GMN65" s="47"/>
      <c r="GMO65" s="47"/>
      <c r="GMP65" s="47"/>
      <c r="GMQ65" s="47"/>
      <c r="GMR65" s="47"/>
      <c r="GMS65" s="47"/>
      <c r="GMT65" s="47"/>
      <c r="GMU65" s="47"/>
      <c r="GMV65" s="47"/>
      <c r="GMW65" s="47"/>
      <c r="GMX65" s="47"/>
      <c r="GMY65" s="47"/>
      <c r="GMZ65" s="47"/>
      <c r="GNA65" s="47"/>
      <c r="GNB65" s="47"/>
      <c r="GNC65" s="47"/>
      <c r="GND65" s="47"/>
      <c r="GNE65" s="47"/>
      <c r="GNF65" s="47"/>
      <c r="GNG65" s="47"/>
      <c r="GNH65" s="47"/>
      <c r="GNI65" s="47"/>
      <c r="GNJ65" s="47"/>
      <c r="GNK65" s="47"/>
      <c r="GNL65" s="47"/>
      <c r="GNM65" s="47"/>
      <c r="GNN65" s="47"/>
      <c r="GNO65" s="47"/>
      <c r="GNP65" s="47"/>
      <c r="GNQ65" s="47"/>
      <c r="GNR65" s="47"/>
      <c r="GNS65" s="47"/>
      <c r="GNT65" s="47"/>
      <c r="GNU65" s="47"/>
      <c r="GNV65" s="47"/>
      <c r="GNW65" s="47"/>
      <c r="GNX65" s="47"/>
      <c r="GNY65" s="47"/>
      <c r="GNZ65" s="47"/>
      <c r="GOA65" s="47"/>
      <c r="GOB65" s="47"/>
      <c r="GOC65" s="47"/>
      <c r="GOD65" s="47"/>
      <c r="GOE65" s="47"/>
      <c r="GOF65" s="47"/>
      <c r="GOG65" s="47"/>
      <c r="GOH65" s="47"/>
      <c r="GOI65" s="47"/>
      <c r="GOJ65" s="47"/>
      <c r="GOK65" s="47"/>
      <c r="GOL65" s="47"/>
      <c r="GOM65" s="47"/>
      <c r="GON65" s="47"/>
      <c r="GOO65" s="47"/>
      <c r="GOP65" s="47"/>
      <c r="GOQ65" s="47"/>
      <c r="GOR65" s="47"/>
      <c r="GOS65" s="47"/>
      <c r="GOT65" s="47"/>
      <c r="GOU65" s="47"/>
      <c r="GOV65" s="47"/>
      <c r="GOW65" s="47"/>
      <c r="GOX65" s="47"/>
      <c r="GOY65" s="47"/>
      <c r="GOZ65" s="47"/>
      <c r="GPA65" s="47"/>
      <c r="GPB65" s="47"/>
      <c r="GPC65" s="47"/>
      <c r="GPD65" s="47"/>
      <c r="GPE65" s="47"/>
      <c r="GPF65" s="47"/>
      <c r="GPG65" s="47"/>
      <c r="GPH65" s="47"/>
      <c r="GPI65" s="47"/>
      <c r="GPJ65" s="47"/>
      <c r="GPK65" s="47"/>
      <c r="GPL65" s="47"/>
      <c r="GPM65" s="47"/>
      <c r="GPN65" s="47"/>
      <c r="GPO65" s="47"/>
      <c r="GPP65" s="47"/>
      <c r="GPQ65" s="47"/>
      <c r="GPR65" s="47"/>
      <c r="GPS65" s="47"/>
      <c r="GPT65" s="47"/>
      <c r="GPU65" s="47"/>
      <c r="GPV65" s="47"/>
      <c r="GPW65" s="47"/>
      <c r="GPX65" s="47"/>
      <c r="GPY65" s="47"/>
      <c r="GPZ65" s="47"/>
      <c r="GQA65" s="47"/>
      <c r="GQB65" s="47"/>
      <c r="GQC65" s="47"/>
      <c r="GQD65" s="47"/>
      <c r="GQE65" s="47"/>
      <c r="GQF65" s="47"/>
      <c r="GQG65" s="47"/>
      <c r="GQH65" s="47"/>
      <c r="GQI65" s="47"/>
      <c r="GQJ65" s="47"/>
      <c r="GQK65" s="47"/>
      <c r="GQL65" s="47"/>
      <c r="GQM65" s="47"/>
      <c r="GQN65" s="47"/>
      <c r="GQO65" s="47"/>
      <c r="GQP65" s="47"/>
      <c r="GQQ65" s="47"/>
      <c r="GQR65" s="47"/>
      <c r="GQS65" s="47"/>
      <c r="GQT65" s="47"/>
      <c r="GQU65" s="47"/>
      <c r="GQV65" s="47"/>
      <c r="GQW65" s="47"/>
      <c r="GQX65" s="47"/>
      <c r="GQY65" s="47"/>
      <c r="GQZ65" s="47"/>
      <c r="GRA65" s="47"/>
      <c r="GRB65" s="47"/>
      <c r="GRC65" s="47"/>
      <c r="GRD65" s="47"/>
      <c r="GRE65" s="47"/>
      <c r="GRF65" s="47"/>
      <c r="GRG65" s="47"/>
      <c r="GRH65" s="47"/>
      <c r="GRI65" s="47"/>
      <c r="GRJ65" s="47"/>
      <c r="GRK65" s="47"/>
      <c r="GRL65" s="47"/>
      <c r="GRM65" s="47"/>
      <c r="GRN65" s="47"/>
      <c r="GRO65" s="47"/>
      <c r="GRP65" s="47"/>
      <c r="GRQ65" s="47"/>
      <c r="GRR65" s="47"/>
      <c r="GRS65" s="47"/>
      <c r="GRT65" s="47"/>
      <c r="GRU65" s="47"/>
      <c r="GRV65" s="47"/>
      <c r="GRW65" s="47"/>
      <c r="GRX65" s="47"/>
      <c r="GRY65" s="47"/>
      <c r="GRZ65" s="47"/>
      <c r="GSA65" s="47"/>
      <c r="GSB65" s="47"/>
      <c r="GSC65" s="47"/>
      <c r="GSD65" s="47"/>
      <c r="GSE65" s="47"/>
      <c r="GSF65" s="47"/>
      <c r="GSG65" s="47"/>
      <c r="GSH65" s="47"/>
      <c r="GSI65" s="47"/>
      <c r="GSJ65" s="47"/>
      <c r="GSK65" s="47"/>
      <c r="GSL65" s="47"/>
      <c r="GSM65" s="47"/>
      <c r="GSN65" s="47"/>
      <c r="GSO65" s="47"/>
      <c r="GSP65" s="47"/>
      <c r="GSQ65" s="47"/>
      <c r="GSR65" s="47"/>
      <c r="GSS65" s="47"/>
      <c r="GST65" s="47"/>
      <c r="GSU65" s="47"/>
      <c r="GSV65" s="47"/>
      <c r="GSW65" s="47"/>
      <c r="GSX65" s="47"/>
      <c r="GSY65" s="47"/>
      <c r="GSZ65" s="47"/>
      <c r="GTA65" s="47"/>
      <c r="GTB65" s="47"/>
      <c r="GTC65" s="47"/>
      <c r="GTD65" s="47"/>
      <c r="GTE65" s="47"/>
      <c r="GTF65" s="47"/>
      <c r="GTG65" s="47"/>
      <c r="GTH65" s="47"/>
      <c r="GTI65" s="47"/>
      <c r="GTJ65" s="47"/>
      <c r="GTK65" s="47"/>
      <c r="GTL65" s="47"/>
      <c r="GTM65" s="47"/>
      <c r="GTN65" s="47"/>
      <c r="GTO65" s="47"/>
      <c r="GTP65" s="47"/>
      <c r="GTQ65" s="47"/>
      <c r="GTR65" s="47"/>
      <c r="GTS65" s="47"/>
      <c r="GTT65" s="47"/>
      <c r="GTU65" s="47"/>
      <c r="GTV65" s="47"/>
      <c r="GTW65" s="47"/>
      <c r="GTX65" s="47"/>
      <c r="GTY65" s="47"/>
      <c r="GTZ65" s="47"/>
      <c r="GUA65" s="47"/>
      <c r="GUB65" s="47"/>
      <c r="GUC65" s="47"/>
      <c r="GUD65" s="47"/>
      <c r="GUE65" s="47"/>
      <c r="GUF65" s="47"/>
      <c r="GUG65" s="47"/>
      <c r="GUH65" s="47"/>
      <c r="GUI65" s="47"/>
      <c r="GUJ65" s="47"/>
      <c r="GUK65" s="47"/>
      <c r="GUL65" s="47"/>
      <c r="GUM65" s="47"/>
      <c r="GUN65" s="47"/>
      <c r="GUO65" s="47"/>
      <c r="GUP65" s="47"/>
      <c r="GUQ65" s="47"/>
      <c r="GUR65" s="47"/>
      <c r="GUS65" s="47"/>
      <c r="GUT65" s="47"/>
      <c r="GUU65" s="47"/>
      <c r="GUV65" s="47"/>
      <c r="GUW65" s="47"/>
      <c r="GUX65" s="47"/>
      <c r="GUY65" s="47"/>
      <c r="GUZ65" s="47"/>
      <c r="GVA65" s="47"/>
      <c r="GVB65" s="47"/>
      <c r="GVC65" s="47"/>
      <c r="GVD65" s="47"/>
      <c r="GVE65" s="47"/>
      <c r="GVF65" s="47"/>
      <c r="GVG65" s="47"/>
      <c r="GVH65" s="47"/>
      <c r="GVI65" s="47"/>
      <c r="GVJ65" s="47"/>
      <c r="GVK65" s="47"/>
      <c r="GVL65" s="47"/>
      <c r="GVM65" s="47"/>
      <c r="GVN65" s="47"/>
      <c r="GVO65" s="47"/>
      <c r="GVP65" s="47"/>
      <c r="GVQ65" s="47"/>
      <c r="GVR65" s="47"/>
      <c r="GVS65" s="47"/>
      <c r="GVT65" s="47"/>
      <c r="GVU65" s="47"/>
      <c r="GVV65" s="47"/>
      <c r="GVW65" s="47"/>
      <c r="GVX65" s="47"/>
      <c r="GVY65" s="47"/>
      <c r="GVZ65" s="47"/>
      <c r="GWA65" s="47"/>
      <c r="GWB65" s="47"/>
      <c r="GWC65" s="47"/>
      <c r="GWD65" s="47"/>
      <c r="GWE65" s="47"/>
      <c r="GWF65" s="47"/>
      <c r="GWG65" s="47"/>
      <c r="GWH65" s="47"/>
      <c r="GWI65" s="47"/>
      <c r="GWJ65" s="47"/>
      <c r="GWK65" s="47"/>
      <c r="GWL65" s="47"/>
      <c r="GWM65" s="47"/>
      <c r="GWN65" s="47"/>
      <c r="GWO65" s="47"/>
      <c r="GWP65" s="47"/>
      <c r="GWQ65" s="47"/>
      <c r="GWR65" s="47"/>
      <c r="GWS65" s="47"/>
      <c r="GWT65" s="47"/>
      <c r="GWU65" s="47"/>
      <c r="GWV65" s="47"/>
      <c r="GWW65" s="47"/>
      <c r="GWX65" s="47"/>
      <c r="GWY65" s="47"/>
      <c r="GWZ65" s="47"/>
      <c r="GXA65" s="47"/>
      <c r="GXB65" s="47"/>
      <c r="GXC65" s="47"/>
      <c r="GXD65" s="47"/>
      <c r="GXE65" s="47"/>
      <c r="GXF65" s="47"/>
      <c r="GXG65" s="47"/>
      <c r="GXH65" s="47"/>
      <c r="GXI65" s="47"/>
      <c r="GXJ65" s="47"/>
      <c r="GXK65" s="47"/>
      <c r="GXL65" s="47"/>
      <c r="GXM65" s="47"/>
      <c r="GXN65" s="47"/>
      <c r="GXO65" s="47"/>
      <c r="GXP65" s="47"/>
      <c r="GXQ65" s="47"/>
      <c r="GXR65" s="47"/>
      <c r="GXS65" s="47"/>
      <c r="GXT65" s="47"/>
      <c r="GXU65" s="47"/>
      <c r="GXV65" s="47"/>
      <c r="GXW65" s="47"/>
      <c r="GXX65" s="47"/>
      <c r="GXY65" s="47"/>
      <c r="GXZ65" s="47"/>
      <c r="GYA65" s="47"/>
      <c r="GYB65" s="47"/>
      <c r="GYC65" s="47"/>
      <c r="GYD65" s="47"/>
      <c r="GYE65" s="47"/>
      <c r="GYF65" s="47"/>
      <c r="GYG65" s="47"/>
      <c r="GYH65" s="47"/>
      <c r="GYI65" s="47"/>
      <c r="GYJ65" s="47"/>
      <c r="GYK65" s="47"/>
      <c r="GYL65" s="47"/>
      <c r="GYM65" s="47"/>
      <c r="GYN65" s="47"/>
      <c r="GYO65" s="47"/>
      <c r="GYP65" s="47"/>
      <c r="GYQ65" s="47"/>
      <c r="GYR65" s="47"/>
      <c r="GYS65" s="47"/>
      <c r="GYT65" s="47"/>
      <c r="GYU65" s="47"/>
      <c r="GYV65" s="47"/>
      <c r="GYW65" s="47"/>
      <c r="GYX65" s="47"/>
      <c r="GYY65" s="47"/>
      <c r="GYZ65" s="47"/>
      <c r="GZA65" s="47"/>
      <c r="GZB65" s="47"/>
      <c r="GZC65" s="47"/>
      <c r="GZD65" s="47"/>
      <c r="GZE65" s="47"/>
      <c r="GZF65" s="47"/>
      <c r="GZG65" s="47"/>
      <c r="GZH65" s="47"/>
      <c r="GZI65" s="47"/>
      <c r="GZJ65" s="47"/>
      <c r="GZK65" s="47"/>
      <c r="GZL65" s="47"/>
      <c r="GZM65" s="47"/>
      <c r="GZN65" s="47"/>
      <c r="GZO65" s="47"/>
      <c r="GZP65" s="47"/>
      <c r="GZQ65" s="47"/>
      <c r="GZR65" s="47"/>
      <c r="GZS65" s="47"/>
      <c r="GZT65" s="47"/>
      <c r="GZU65" s="47"/>
      <c r="GZV65" s="47"/>
      <c r="GZW65" s="47"/>
      <c r="GZX65" s="47"/>
      <c r="GZY65" s="47"/>
      <c r="GZZ65" s="47"/>
      <c r="HAA65" s="47"/>
      <c r="HAB65" s="47"/>
      <c r="HAC65" s="47"/>
      <c r="HAD65" s="47"/>
      <c r="HAE65" s="47"/>
      <c r="HAF65" s="47"/>
      <c r="HAG65" s="47"/>
      <c r="HAH65" s="47"/>
      <c r="HAI65" s="47"/>
      <c r="HAJ65" s="47"/>
      <c r="HAK65" s="47"/>
      <c r="HAL65" s="47"/>
      <c r="HAM65" s="47"/>
      <c r="HAN65" s="47"/>
      <c r="HAO65" s="47"/>
      <c r="HAP65" s="47"/>
      <c r="HAQ65" s="47"/>
      <c r="HAR65" s="47"/>
      <c r="HAS65" s="47"/>
      <c r="HAT65" s="47"/>
      <c r="HAU65" s="47"/>
      <c r="HAV65" s="47"/>
      <c r="HAW65" s="47"/>
      <c r="HAX65" s="47"/>
      <c r="HAY65" s="47"/>
      <c r="HAZ65" s="47"/>
      <c r="HBA65" s="47"/>
      <c r="HBB65" s="47"/>
      <c r="HBC65" s="47"/>
      <c r="HBD65" s="47"/>
      <c r="HBE65" s="47"/>
      <c r="HBF65" s="47"/>
      <c r="HBG65" s="47"/>
      <c r="HBH65" s="47"/>
      <c r="HBI65" s="47"/>
      <c r="HBJ65" s="47"/>
      <c r="HBK65" s="47"/>
      <c r="HBL65" s="47"/>
      <c r="HBM65" s="47"/>
      <c r="HBN65" s="47"/>
      <c r="HBO65" s="47"/>
      <c r="HBP65" s="47"/>
      <c r="HBQ65" s="47"/>
      <c r="HBR65" s="47"/>
      <c r="HBS65" s="47"/>
      <c r="HBT65" s="47"/>
      <c r="HBU65" s="47"/>
      <c r="HBV65" s="47"/>
      <c r="HBW65" s="47"/>
      <c r="HBX65" s="47"/>
      <c r="HBY65" s="47"/>
      <c r="HBZ65" s="47"/>
      <c r="HCA65" s="47"/>
      <c r="HCB65" s="47"/>
      <c r="HCC65" s="47"/>
      <c r="HCD65" s="47"/>
      <c r="HCE65" s="47"/>
      <c r="HCF65" s="47"/>
      <c r="HCG65" s="47"/>
      <c r="HCH65" s="47"/>
      <c r="HCI65" s="47"/>
      <c r="HCJ65" s="47"/>
      <c r="HCK65" s="47"/>
      <c r="HCL65" s="47"/>
      <c r="HCM65" s="47"/>
      <c r="HCN65" s="47"/>
      <c r="HCO65" s="47"/>
      <c r="HCP65" s="47"/>
      <c r="HCQ65" s="47"/>
      <c r="HCR65" s="47"/>
      <c r="HCS65" s="47"/>
      <c r="HCT65" s="47"/>
      <c r="HCU65" s="47"/>
      <c r="HCV65" s="47"/>
      <c r="HCW65" s="47"/>
      <c r="HCX65" s="47"/>
      <c r="HCY65" s="47"/>
      <c r="HCZ65" s="47"/>
      <c r="HDA65" s="47"/>
      <c r="HDB65" s="47"/>
      <c r="HDC65" s="47"/>
      <c r="HDD65" s="47"/>
      <c r="HDE65" s="47"/>
      <c r="HDF65" s="47"/>
      <c r="HDG65" s="47"/>
      <c r="HDH65" s="47"/>
      <c r="HDI65" s="47"/>
      <c r="HDJ65" s="47"/>
      <c r="HDK65" s="47"/>
      <c r="HDL65" s="47"/>
      <c r="HDM65" s="47"/>
      <c r="HDN65" s="47"/>
      <c r="HDO65" s="47"/>
      <c r="HDP65" s="47"/>
      <c r="HDQ65" s="47"/>
      <c r="HDR65" s="47"/>
      <c r="HDS65" s="47"/>
      <c r="HDT65" s="47"/>
      <c r="HDU65" s="47"/>
      <c r="HDV65" s="47"/>
      <c r="HDW65" s="47"/>
      <c r="HDX65" s="47"/>
      <c r="HDY65" s="47"/>
      <c r="HDZ65" s="47"/>
      <c r="HEA65" s="47"/>
      <c r="HEB65" s="47"/>
      <c r="HEC65" s="47"/>
      <c r="HED65" s="47"/>
      <c r="HEE65" s="47"/>
      <c r="HEF65" s="47"/>
      <c r="HEG65" s="47"/>
      <c r="HEH65" s="47"/>
      <c r="HEI65" s="47"/>
      <c r="HEJ65" s="47"/>
      <c r="HEK65" s="47"/>
      <c r="HEL65" s="47"/>
      <c r="HEM65" s="47"/>
      <c r="HEN65" s="47"/>
      <c r="HEO65" s="47"/>
      <c r="HEP65" s="47"/>
      <c r="HEQ65" s="47"/>
      <c r="HER65" s="47"/>
      <c r="HES65" s="47"/>
      <c r="HET65" s="47"/>
      <c r="HEU65" s="47"/>
      <c r="HEV65" s="47"/>
      <c r="HEW65" s="47"/>
      <c r="HEX65" s="47"/>
      <c r="HEY65" s="47"/>
      <c r="HEZ65" s="47"/>
      <c r="HFA65" s="47"/>
      <c r="HFB65" s="47"/>
      <c r="HFC65" s="47"/>
      <c r="HFD65" s="47"/>
      <c r="HFE65" s="47"/>
      <c r="HFF65" s="47"/>
      <c r="HFG65" s="47"/>
      <c r="HFH65" s="47"/>
      <c r="HFI65" s="47"/>
      <c r="HFJ65" s="47"/>
      <c r="HFK65" s="47"/>
      <c r="HFL65" s="47"/>
      <c r="HFM65" s="47"/>
      <c r="HFN65" s="47"/>
      <c r="HFO65" s="47"/>
      <c r="HFP65" s="47"/>
      <c r="HFQ65" s="47"/>
      <c r="HFR65" s="47"/>
      <c r="HFS65" s="47"/>
      <c r="HFT65" s="47"/>
      <c r="HFU65" s="47"/>
      <c r="HFV65" s="47"/>
      <c r="HFW65" s="47"/>
      <c r="HFX65" s="47"/>
      <c r="HFY65" s="47"/>
      <c r="HFZ65" s="47"/>
      <c r="HGA65" s="47"/>
      <c r="HGB65" s="47"/>
      <c r="HGC65" s="47"/>
      <c r="HGD65" s="47"/>
      <c r="HGE65" s="47"/>
      <c r="HGF65" s="47"/>
      <c r="HGG65" s="47"/>
      <c r="HGH65" s="47"/>
      <c r="HGI65" s="47"/>
      <c r="HGJ65" s="47"/>
      <c r="HGK65" s="47"/>
      <c r="HGL65" s="47"/>
      <c r="HGM65" s="47"/>
      <c r="HGN65" s="47"/>
      <c r="HGO65" s="47"/>
      <c r="HGP65" s="47"/>
      <c r="HGQ65" s="47"/>
      <c r="HGR65" s="47"/>
      <c r="HGS65" s="47"/>
      <c r="HGT65" s="47"/>
      <c r="HGU65" s="47"/>
      <c r="HGV65" s="47"/>
      <c r="HGW65" s="47"/>
      <c r="HGX65" s="47"/>
      <c r="HGY65" s="47"/>
      <c r="HGZ65" s="47"/>
      <c r="HHA65" s="47"/>
      <c r="HHB65" s="47"/>
      <c r="HHC65" s="47"/>
      <c r="HHD65" s="47"/>
      <c r="HHE65" s="47"/>
      <c r="HHF65" s="47"/>
      <c r="HHG65" s="47"/>
      <c r="HHH65" s="47"/>
      <c r="HHI65" s="47"/>
      <c r="HHJ65" s="47"/>
      <c r="HHK65" s="47"/>
      <c r="HHL65" s="47"/>
      <c r="HHM65" s="47"/>
      <c r="HHN65" s="47"/>
      <c r="HHO65" s="47"/>
      <c r="HHP65" s="47"/>
      <c r="HHQ65" s="47"/>
      <c r="HHR65" s="47"/>
      <c r="HHS65" s="47"/>
      <c r="HHT65" s="47"/>
      <c r="HHU65" s="47"/>
      <c r="HHV65" s="47"/>
      <c r="HHW65" s="47"/>
      <c r="HHX65" s="47"/>
      <c r="HHY65" s="47"/>
      <c r="HHZ65" s="47"/>
      <c r="HIA65" s="47"/>
      <c r="HIB65" s="47"/>
      <c r="HIC65" s="47"/>
      <c r="HID65" s="47"/>
      <c r="HIE65" s="47"/>
      <c r="HIF65" s="47"/>
      <c r="HIG65" s="47"/>
      <c r="HIH65" s="47"/>
      <c r="HII65" s="47"/>
      <c r="HIJ65" s="47"/>
      <c r="HIK65" s="47"/>
      <c r="HIL65" s="47"/>
      <c r="HIM65" s="47"/>
      <c r="HIN65" s="47"/>
      <c r="HIO65" s="47"/>
      <c r="HIP65" s="47"/>
      <c r="HIQ65" s="47"/>
      <c r="HIR65" s="47"/>
      <c r="HIS65" s="47"/>
      <c r="HIT65" s="47"/>
      <c r="HIU65" s="47"/>
      <c r="HIV65" s="47"/>
      <c r="HIW65" s="47"/>
      <c r="HIX65" s="47"/>
      <c r="HIY65" s="47"/>
      <c r="HIZ65" s="47"/>
      <c r="HJA65" s="47"/>
      <c r="HJB65" s="47"/>
      <c r="HJC65" s="47"/>
      <c r="HJD65" s="47"/>
      <c r="HJE65" s="47"/>
      <c r="HJF65" s="47"/>
      <c r="HJG65" s="47"/>
      <c r="HJH65" s="47"/>
      <c r="HJI65" s="47"/>
      <c r="HJJ65" s="47"/>
      <c r="HJK65" s="47"/>
      <c r="HJL65" s="47"/>
      <c r="HJM65" s="47"/>
      <c r="HJN65" s="47"/>
      <c r="HJO65" s="47"/>
      <c r="HJP65" s="47"/>
      <c r="HJQ65" s="47"/>
      <c r="HJR65" s="47"/>
      <c r="HJS65" s="47"/>
      <c r="HJT65" s="47"/>
      <c r="HJU65" s="47"/>
      <c r="HJV65" s="47"/>
      <c r="HJW65" s="47"/>
      <c r="HJX65" s="47"/>
      <c r="HJY65" s="47"/>
      <c r="HJZ65" s="47"/>
      <c r="HKA65" s="47"/>
      <c r="HKB65" s="47"/>
      <c r="HKC65" s="47"/>
      <c r="HKD65" s="47"/>
      <c r="HKE65" s="47"/>
      <c r="HKF65" s="47"/>
      <c r="HKG65" s="47"/>
      <c r="HKH65" s="47"/>
      <c r="HKI65" s="47"/>
      <c r="HKJ65" s="47"/>
      <c r="HKK65" s="47"/>
      <c r="HKL65" s="47"/>
      <c r="HKM65" s="47"/>
      <c r="HKN65" s="47"/>
      <c r="HKO65" s="47"/>
      <c r="HKP65" s="47"/>
      <c r="HKQ65" s="47"/>
      <c r="HKR65" s="47"/>
      <c r="HKS65" s="47"/>
      <c r="HKT65" s="47"/>
      <c r="HKU65" s="47"/>
      <c r="HKV65" s="47"/>
      <c r="HKW65" s="47"/>
      <c r="HKX65" s="47"/>
      <c r="HKY65" s="47"/>
      <c r="HKZ65" s="47"/>
      <c r="HLA65" s="47"/>
      <c r="HLB65" s="47"/>
      <c r="HLC65" s="47"/>
      <c r="HLD65" s="47"/>
      <c r="HLE65" s="47"/>
      <c r="HLF65" s="47"/>
      <c r="HLG65" s="47"/>
      <c r="HLH65" s="47"/>
      <c r="HLI65" s="47"/>
      <c r="HLJ65" s="47"/>
      <c r="HLK65" s="47"/>
      <c r="HLL65" s="47"/>
      <c r="HLM65" s="47"/>
      <c r="HLN65" s="47"/>
      <c r="HLO65" s="47"/>
      <c r="HLP65" s="47"/>
      <c r="HLQ65" s="47"/>
      <c r="HLR65" s="47"/>
      <c r="HLS65" s="47"/>
      <c r="HLT65" s="47"/>
      <c r="HLU65" s="47"/>
      <c r="HLV65" s="47"/>
      <c r="HLW65" s="47"/>
      <c r="HLX65" s="47"/>
      <c r="HLY65" s="47"/>
      <c r="HLZ65" s="47"/>
      <c r="HMA65" s="47"/>
      <c r="HMB65" s="47"/>
      <c r="HMC65" s="47"/>
      <c r="HMD65" s="47"/>
      <c r="HME65" s="47"/>
      <c r="HMF65" s="47"/>
      <c r="HMG65" s="47"/>
      <c r="HMH65" s="47"/>
      <c r="HMI65" s="47"/>
      <c r="HMJ65" s="47"/>
      <c r="HMK65" s="47"/>
      <c r="HML65" s="47"/>
      <c r="HMM65" s="47"/>
      <c r="HMN65" s="47"/>
      <c r="HMO65" s="47"/>
      <c r="HMP65" s="47"/>
      <c r="HMQ65" s="47"/>
      <c r="HMR65" s="47"/>
      <c r="HMS65" s="47"/>
      <c r="HMT65" s="47"/>
      <c r="HMU65" s="47"/>
      <c r="HMV65" s="47"/>
      <c r="HMW65" s="47"/>
      <c r="HMX65" s="47"/>
      <c r="HMY65" s="47"/>
      <c r="HMZ65" s="47"/>
      <c r="HNA65" s="47"/>
      <c r="HNB65" s="47"/>
      <c r="HNC65" s="47"/>
      <c r="HND65" s="47"/>
      <c r="HNE65" s="47"/>
      <c r="HNF65" s="47"/>
      <c r="HNG65" s="47"/>
      <c r="HNH65" s="47"/>
      <c r="HNI65" s="47"/>
      <c r="HNJ65" s="47"/>
      <c r="HNK65" s="47"/>
      <c r="HNL65" s="47"/>
      <c r="HNM65" s="47"/>
      <c r="HNN65" s="47"/>
      <c r="HNO65" s="47"/>
      <c r="HNP65" s="47"/>
      <c r="HNQ65" s="47"/>
      <c r="HNR65" s="47"/>
      <c r="HNS65" s="47"/>
      <c r="HNT65" s="47"/>
      <c r="HNU65" s="47"/>
      <c r="HNV65" s="47"/>
      <c r="HNW65" s="47"/>
      <c r="HNX65" s="47"/>
      <c r="HNY65" s="47"/>
      <c r="HNZ65" s="47"/>
      <c r="HOA65" s="47"/>
      <c r="HOB65" s="47"/>
      <c r="HOC65" s="47"/>
      <c r="HOD65" s="47"/>
      <c r="HOE65" s="47"/>
      <c r="HOF65" s="47"/>
      <c r="HOG65" s="47"/>
      <c r="HOH65" s="47"/>
      <c r="HOI65" s="47"/>
      <c r="HOJ65" s="47"/>
      <c r="HOK65" s="47"/>
      <c r="HOL65" s="47"/>
      <c r="HOM65" s="47"/>
      <c r="HON65" s="47"/>
      <c r="HOO65" s="47"/>
      <c r="HOP65" s="47"/>
      <c r="HOQ65" s="47"/>
      <c r="HOR65" s="47"/>
      <c r="HOS65" s="47"/>
      <c r="HOT65" s="47"/>
      <c r="HOU65" s="47"/>
      <c r="HOV65" s="47"/>
      <c r="HOW65" s="47"/>
      <c r="HOX65" s="47"/>
      <c r="HOY65" s="47"/>
      <c r="HOZ65" s="47"/>
      <c r="HPA65" s="47"/>
      <c r="HPB65" s="47"/>
      <c r="HPC65" s="47"/>
      <c r="HPD65" s="47"/>
      <c r="HPE65" s="47"/>
      <c r="HPF65" s="47"/>
      <c r="HPG65" s="47"/>
      <c r="HPH65" s="47"/>
      <c r="HPI65" s="47"/>
      <c r="HPJ65" s="47"/>
      <c r="HPK65" s="47"/>
      <c r="HPL65" s="47"/>
      <c r="HPM65" s="47"/>
      <c r="HPN65" s="47"/>
      <c r="HPO65" s="47"/>
      <c r="HPP65" s="47"/>
      <c r="HPQ65" s="47"/>
      <c r="HPR65" s="47"/>
      <c r="HPS65" s="47"/>
      <c r="HPT65" s="47"/>
      <c r="HPU65" s="47"/>
      <c r="HPV65" s="47"/>
      <c r="HPW65" s="47"/>
      <c r="HPX65" s="47"/>
      <c r="HPY65" s="47"/>
      <c r="HPZ65" s="47"/>
      <c r="HQA65" s="47"/>
      <c r="HQB65" s="47"/>
      <c r="HQC65" s="47"/>
      <c r="HQD65" s="47"/>
      <c r="HQE65" s="47"/>
      <c r="HQF65" s="47"/>
      <c r="HQG65" s="47"/>
      <c r="HQH65" s="47"/>
      <c r="HQI65" s="47"/>
      <c r="HQJ65" s="47"/>
      <c r="HQK65" s="47"/>
      <c r="HQL65" s="47"/>
      <c r="HQM65" s="47"/>
      <c r="HQN65" s="47"/>
      <c r="HQO65" s="47"/>
      <c r="HQP65" s="47"/>
      <c r="HQQ65" s="47"/>
      <c r="HQR65" s="47"/>
      <c r="HQS65" s="47"/>
      <c r="HQT65" s="47"/>
      <c r="HQU65" s="47"/>
      <c r="HQV65" s="47"/>
      <c r="HQW65" s="47"/>
      <c r="HQX65" s="47"/>
      <c r="HQY65" s="47"/>
      <c r="HQZ65" s="47"/>
      <c r="HRA65" s="47"/>
      <c r="HRB65" s="47"/>
      <c r="HRC65" s="47"/>
      <c r="HRD65" s="47"/>
      <c r="HRE65" s="47"/>
      <c r="HRF65" s="47"/>
      <c r="HRG65" s="47"/>
      <c r="HRH65" s="47"/>
      <c r="HRI65" s="47"/>
      <c r="HRJ65" s="47"/>
      <c r="HRK65" s="47"/>
      <c r="HRL65" s="47"/>
      <c r="HRM65" s="47"/>
      <c r="HRN65" s="47"/>
      <c r="HRO65" s="47"/>
      <c r="HRP65" s="47"/>
      <c r="HRQ65" s="47"/>
      <c r="HRR65" s="47"/>
      <c r="HRS65" s="47"/>
      <c r="HRT65" s="47"/>
      <c r="HRU65" s="47"/>
      <c r="HRV65" s="47"/>
      <c r="HRW65" s="47"/>
      <c r="HRX65" s="47"/>
      <c r="HRY65" s="47"/>
      <c r="HRZ65" s="47"/>
      <c r="HSA65" s="47"/>
      <c r="HSB65" s="47"/>
      <c r="HSC65" s="47"/>
      <c r="HSD65" s="47"/>
      <c r="HSE65" s="47"/>
      <c r="HSF65" s="47"/>
      <c r="HSG65" s="47"/>
      <c r="HSH65" s="47"/>
      <c r="HSI65" s="47"/>
      <c r="HSJ65" s="47"/>
      <c r="HSK65" s="47"/>
      <c r="HSL65" s="47"/>
      <c r="HSM65" s="47"/>
      <c r="HSN65" s="47"/>
      <c r="HSO65" s="47"/>
      <c r="HSP65" s="47"/>
      <c r="HSQ65" s="47"/>
      <c r="HSR65" s="47"/>
      <c r="HSS65" s="47"/>
      <c r="HST65" s="47"/>
      <c r="HSU65" s="47"/>
      <c r="HSV65" s="47"/>
      <c r="HSW65" s="47"/>
      <c r="HSX65" s="47"/>
      <c r="HSY65" s="47"/>
      <c r="HSZ65" s="47"/>
      <c r="HTA65" s="47"/>
      <c r="HTB65" s="47"/>
      <c r="HTC65" s="47"/>
      <c r="HTD65" s="47"/>
      <c r="HTE65" s="47"/>
      <c r="HTF65" s="47"/>
      <c r="HTG65" s="47"/>
      <c r="HTH65" s="47"/>
      <c r="HTI65" s="47"/>
      <c r="HTJ65" s="47"/>
      <c r="HTK65" s="47"/>
      <c r="HTL65" s="47"/>
      <c r="HTM65" s="47"/>
      <c r="HTN65" s="47"/>
      <c r="HTO65" s="47"/>
      <c r="HTP65" s="47"/>
      <c r="HTQ65" s="47"/>
      <c r="HTR65" s="47"/>
      <c r="HTS65" s="47"/>
      <c r="HTT65" s="47"/>
      <c r="HTU65" s="47"/>
      <c r="HTV65" s="47"/>
      <c r="HTW65" s="47"/>
      <c r="HTX65" s="47"/>
      <c r="HTY65" s="47"/>
      <c r="HTZ65" s="47"/>
      <c r="HUA65" s="47"/>
      <c r="HUB65" s="47"/>
      <c r="HUC65" s="47"/>
      <c r="HUD65" s="47"/>
      <c r="HUE65" s="47"/>
      <c r="HUF65" s="47"/>
      <c r="HUG65" s="47"/>
      <c r="HUH65" s="47"/>
      <c r="HUI65" s="47"/>
      <c r="HUJ65" s="47"/>
      <c r="HUK65" s="47"/>
      <c r="HUL65" s="47"/>
      <c r="HUM65" s="47"/>
      <c r="HUN65" s="47"/>
      <c r="HUO65" s="47"/>
      <c r="HUP65" s="47"/>
      <c r="HUQ65" s="47"/>
      <c r="HUR65" s="47"/>
      <c r="HUS65" s="47"/>
      <c r="HUT65" s="47"/>
      <c r="HUU65" s="47"/>
      <c r="HUV65" s="47"/>
      <c r="HUW65" s="47"/>
      <c r="HUX65" s="47"/>
      <c r="HUY65" s="47"/>
      <c r="HUZ65" s="47"/>
      <c r="HVA65" s="47"/>
      <c r="HVB65" s="47"/>
      <c r="HVC65" s="47"/>
      <c r="HVD65" s="47"/>
      <c r="HVE65" s="47"/>
      <c r="HVF65" s="47"/>
      <c r="HVG65" s="47"/>
      <c r="HVH65" s="47"/>
      <c r="HVI65" s="47"/>
      <c r="HVJ65" s="47"/>
      <c r="HVK65" s="47"/>
      <c r="HVL65" s="47"/>
      <c r="HVM65" s="47"/>
      <c r="HVN65" s="47"/>
      <c r="HVO65" s="47"/>
      <c r="HVP65" s="47"/>
      <c r="HVQ65" s="47"/>
      <c r="HVR65" s="47"/>
      <c r="HVS65" s="47"/>
      <c r="HVT65" s="47"/>
      <c r="HVU65" s="47"/>
      <c r="HVV65" s="47"/>
      <c r="HVW65" s="47"/>
      <c r="HVX65" s="47"/>
      <c r="HVY65" s="47"/>
      <c r="HVZ65" s="47"/>
      <c r="HWA65" s="47"/>
      <c r="HWB65" s="47"/>
      <c r="HWC65" s="47"/>
      <c r="HWD65" s="47"/>
      <c r="HWE65" s="47"/>
      <c r="HWF65" s="47"/>
      <c r="HWG65" s="47"/>
      <c r="HWH65" s="47"/>
      <c r="HWI65" s="47"/>
      <c r="HWJ65" s="47"/>
      <c r="HWK65" s="47"/>
      <c r="HWL65" s="47"/>
      <c r="HWM65" s="47"/>
      <c r="HWN65" s="47"/>
      <c r="HWO65" s="47"/>
      <c r="HWP65" s="47"/>
      <c r="HWQ65" s="47"/>
      <c r="HWR65" s="47"/>
      <c r="HWS65" s="47"/>
      <c r="HWT65" s="47"/>
      <c r="HWU65" s="47"/>
      <c r="HWV65" s="47"/>
      <c r="HWW65" s="47"/>
      <c r="HWX65" s="47"/>
      <c r="HWY65" s="47"/>
      <c r="HWZ65" s="47"/>
      <c r="HXA65" s="47"/>
      <c r="HXB65" s="47"/>
      <c r="HXC65" s="47"/>
      <c r="HXD65" s="47"/>
      <c r="HXE65" s="47"/>
      <c r="HXF65" s="47"/>
      <c r="HXG65" s="47"/>
      <c r="HXH65" s="47"/>
      <c r="HXI65" s="47"/>
      <c r="HXJ65" s="47"/>
      <c r="HXK65" s="47"/>
      <c r="HXL65" s="47"/>
      <c r="HXM65" s="47"/>
      <c r="HXN65" s="47"/>
      <c r="HXO65" s="47"/>
      <c r="HXP65" s="47"/>
      <c r="HXQ65" s="47"/>
      <c r="HXR65" s="47"/>
      <c r="HXS65" s="47"/>
      <c r="HXT65" s="47"/>
      <c r="HXU65" s="47"/>
      <c r="HXV65" s="47"/>
      <c r="HXW65" s="47"/>
      <c r="HXX65" s="47"/>
      <c r="HXY65" s="47"/>
      <c r="HXZ65" s="47"/>
      <c r="HYA65" s="47"/>
      <c r="HYB65" s="47"/>
      <c r="HYC65" s="47"/>
      <c r="HYD65" s="47"/>
      <c r="HYE65" s="47"/>
      <c r="HYF65" s="47"/>
      <c r="HYG65" s="47"/>
      <c r="HYH65" s="47"/>
      <c r="HYI65" s="47"/>
      <c r="HYJ65" s="47"/>
      <c r="HYK65" s="47"/>
      <c r="HYL65" s="47"/>
      <c r="HYM65" s="47"/>
      <c r="HYN65" s="47"/>
      <c r="HYO65" s="47"/>
      <c r="HYP65" s="47"/>
      <c r="HYQ65" s="47"/>
      <c r="HYR65" s="47"/>
      <c r="HYS65" s="47"/>
      <c r="HYT65" s="47"/>
      <c r="HYU65" s="47"/>
      <c r="HYV65" s="47"/>
      <c r="HYW65" s="47"/>
      <c r="HYX65" s="47"/>
      <c r="HYY65" s="47"/>
      <c r="HYZ65" s="47"/>
      <c r="HZA65" s="47"/>
      <c r="HZB65" s="47"/>
      <c r="HZC65" s="47"/>
      <c r="HZD65" s="47"/>
      <c r="HZE65" s="47"/>
      <c r="HZF65" s="47"/>
      <c r="HZG65" s="47"/>
      <c r="HZH65" s="47"/>
      <c r="HZI65" s="47"/>
      <c r="HZJ65" s="47"/>
      <c r="HZK65" s="47"/>
      <c r="HZL65" s="47"/>
      <c r="HZM65" s="47"/>
      <c r="HZN65" s="47"/>
      <c r="HZO65" s="47"/>
      <c r="HZP65" s="47"/>
      <c r="HZQ65" s="47"/>
      <c r="HZR65" s="47"/>
      <c r="HZS65" s="47"/>
      <c r="HZT65" s="47"/>
      <c r="HZU65" s="47"/>
      <c r="HZV65" s="47"/>
      <c r="HZW65" s="47"/>
      <c r="HZX65" s="47"/>
      <c r="HZY65" s="47"/>
      <c r="HZZ65" s="47"/>
      <c r="IAA65" s="47"/>
      <c r="IAB65" s="47"/>
      <c r="IAC65" s="47"/>
      <c r="IAD65" s="47"/>
      <c r="IAE65" s="47"/>
      <c r="IAF65" s="47"/>
      <c r="IAG65" s="47"/>
      <c r="IAH65" s="47"/>
      <c r="IAI65" s="47"/>
      <c r="IAJ65" s="47"/>
      <c r="IAK65" s="47"/>
      <c r="IAL65" s="47"/>
      <c r="IAM65" s="47"/>
      <c r="IAN65" s="47"/>
      <c r="IAO65" s="47"/>
      <c r="IAP65" s="47"/>
      <c r="IAQ65" s="47"/>
      <c r="IAR65" s="47"/>
      <c r="IAS65" s="47"/>
      <c r="IAT65" s="47"/>
      <c r="IAU65" s="47"/>
      <c r="IAV65" s="47"/>
      <c r="IAW65" s="47"/>
      <c r="IAX65" s="47"/>
      <c r="IAY65" s="47"/>
      <c r="IAZ65" s="47"/>
      <c r="IBA65" s="47"/>
      <c r="IBB65" s="47"/>
      <c r="IBC65" s="47"/>
      <c r="IBD65" s="47"/>
      <c r="IBE65" s="47"/>
      <c r="IBF65" s="47"/>
      <c r="IBG65" s="47"/>
      <c r="IBH65" s="47"/>
      <c r="IBI65" s="47"/>
      <c r="IBJ65" s="47"/>
      <c r="IBK65" s="47"/>
      <c r="IBL65" s="47"/>
      <c r="IBM65" s="47"/>
      <c r="IBN65" s="47"/>
      <c r="IBO65" s="47"/>
      <c r="IBP65" s="47"/>
      <c r="IBQ65" s="47"/>
      <c r="IBR65" s="47"/>
      <c r="IBS65" s="47"/>
      <c r="IBT65" s="47"/>
      <c r="IBU65" s="47"/>
      <c r="IBV65" s="47"/>
      <c r="IBW65" s="47"/>
      <c r="IBX65" s="47"/>
      <c r="IBY65" s="47"/>
      <c r="IBZ65" s="47"/>
      <c r="ICA65" s="47"/>
      <c r="ICB65" s="47"/>
      <c r="ICC65" s="47"/>
      <c r="ICD65" s="47"/>
      <c r="ICE65" s="47"/>
      <c r="ICF65" s="47"/>
      <c r="ICG65" s="47"/>
      <c r="ICH65" s="47"/>
      <c r="ICI65" s="47"/>
      <c r="ICJ65" s="47"/>
      <c r="ICK65" s="47"/>
      <c r="ICL65" s="47"/>
      <c r="ICM65" s="47"/>
      <c r="ICN65" s="47"/>
      <c r="ICO65" s="47"/>
      <c r="ICP65" s="47"/>
      <c r="ICQ65" s="47"/>
      <c r="ICR65" s="47"/>
      <c r="ICS65" s="47"/>
      <c r="ICT65" s="47"/>
      <c r="ICU65" s="47"/>
      <c r="ICV65" s="47"/>
      <c r="ICW65" s="47"/>
      <c r="ICX65" s="47"/>
      <c r="ICY65" s="47"/>
      <c r="ICZ65" s="47"/>
      <c r="IDA65" s="47"/>
      <c r="IDB65" s="47"/>
      <c r="IDC65" s="47"/>
      <c r="IDD65" s="47"/>
      <c r="IDE65" s="47"/>
      <c r="IDF65" s="47"/>
      <c r="IDG65" s="47"/>
      <c r="IDH65" s="47"/>
      <c r="IDI65" s="47"/>
      <c r="IDJ65" s="47"/>
      <c r="IDK65" s="47"/>
      <c r="IDL65" s="47"/>
      <c r="IDM65" s="47"/>
      <c r="IDN65" s="47"/>
      <c r="IDO65" s="47"/>
      <c r="IDP65" s="47"/>
      <c r="IDQ65" s="47"/>
      <c r="IDR65" s="47"/>
      <c r="IDS65" s="47"/>
      <c r="IDT65" s="47"/>
      <c r="IDU65" s="47"/>
      <c r="IDV65" s="47"/>
      <c r="IDW65" s="47"/>
      <c r="IDX65" s="47"/>
      <c r="IDY65" s="47"/>
      <c r="IDZ65" s="47"/>
      <c r="IEA65" s="47"/>
      <c r="IEB65" s="47"/>
      <c r="IEC65" s="47"/>
      <c r="IED65" s="47"/>
      <c r="IEE65" s="47"/>
      <c r="IEF65" s="47"/>
      <c r="IEG65" s="47"/>
      <c r="IEH65" s="47"/>
      <c r="IEI65" s="47"/>
      <c r="IEJ65" s="47"/>
      <c r="IEK65" s="47"/>
      <c r="IEL65" s="47"/>
      <c r="IEM65" s="47"/>
      <c r="IEN65" s="47"/>
      <c r="IEO65" s="47"/>
      <c r="IEP65" s="47"/>
      <c r="IEQ65" s="47"/>
      <c r="IER65" s="47"/>
      <c r="IES65" s="47"/>
      <c r="IET65" s="47"/>
      <c r="IEU65" s="47"/>
      <c r="IEV65" s="47"/>
      <c r="IEW65" s="47"/>
      <c r="IEX65" s="47"/>
      <c r="IEY65" s="47"/>
      <c r="IEZ65" s="47"/>
      <c r="IFA65" s="47"/>
      <c r="IFB65" s="47"/>
      <c r="IFC65" s="47"/>
      <c r="IFD65" s="47"/>
      <c r="IFE65" s="47"/>
      <c r="IFF65" s="47"/>
      <c r="IFG65" s="47"/>
      <c r="IFH65" s="47"/>
      <c r="IFI65" s="47"/>
      <c r="IFJ65" s="47"/>
      <c r="IFK65" s="47"/>
      <c r="IFL65" s="47"/>
      <c r="IFM65" s="47"/>
      <c r="IFN65" s="47"/>
      <c r="IFO65" s="47"/>
      <c r="IFP65" s="47"/>
      <c r="IFQ65" s="47"/>
      <c r="IFR65" s="47"/>
      <c r="IFS65" s="47"/>
      <c r="IFT65" s="47"/>
      <c r="IFU65" s="47"/>
      <c r="IFV65" s="47"/>
      <c r="IFW65" s="47"/>
      <c r="IFX65" s="47"/>
      <c r="IFY65" s="47"/>
      <c r="IFZ65" s="47"/>
      <c r="IGA65" s="47"/>
      <c r="IGB65" s="47"/>
      <c r="IGC65" s="47"/>
      <c r="IGD65" s="47"/>
      <c r="IGE65" s="47"/>
      <c r="IGF65" s="47"/>
      <c r="IGG65" s="47"/>
      <c r="IGH65" s="47"/>
      <c r="IGI65" s="47"/>
      <c r="IGJ65" s="47"/>
      <c r="IGK65" s="47"/>
      <c r="IGL65" s="47"/>
      <c r="IGM65" s="47"/>
      <c r="IGN65" s="47"/>
      <c r="IGO65" s="47"/>
      <c r="IGP65" s="47"/>
      <c r="IGQ65" s="47"/>
      <c r="IGR65" s="47"/>
      <c r="IGS65" s="47"/>
      <c r="IGT65" s="47"/>
      <c r="IGU65" s="47"/>
      <c r="IGV65" s="47"/>
      <c r="IGW65" s="47"/>
      <c r="IGX65" s="47"/>
      <c r="IGY65" s="47"/>
      <c r="IGZ65" s="47"/>
      <c r="IHA65" s="47"/>
      <c r="IHB65" s="47"/>
      <c r="IHC65" s="47"/>
      <c r="IHD65" s="47"/>
      <c r="IHE65" s="47"/>
      <c r="IHF65" s="47"/>
      <c r="IHG65" s="47"/>
      <c r="IHH65" s="47"/>
      <c r="IHI65" s="47"/>
      <c r="IHJ65" s="47"/>
      <c r="IHK65" s="47"/>
      <c r="IHL65" s="47"/>
      <c r="IHM65" s="47"/>
      <c r="IHN65" s="47"/>
      <c r="IHO65" s="47"/>
      <c r="IHP65" s="47"/>
      <c r="IHQ65" s="47"/>
      <c r="IHR65" s="47"/>
      <c r="IHS65" s="47"/>
      <c r="IHT65" s="47"/>
      <c r="IHU65" s="47"/>
      <c r="IHV65" s="47"/>
      <c r="IHW65" s="47"/>
      <c r="IHX65" s="47"/>
      <c r="IHY65" s="47"/>
      <c r="IHZ65" s="47"/>
      <c r="IIA65" s="47"/>
      <c r="IIB65" s="47"/>
      <c r="IIC65" s="47"/>
      <c r="IID65" s="47"/>
      <c r="IIE65" s="47"/>
      <c r="IIF65" s="47"/>
      <c r="IIG65" s="47"/>
      <c r="IIH65" s="47"/>
      <c r="III65" s="47"/>
      <c r="IIJ65" s="47"/>
      <c r="IIK65" s="47"/>
      <c r="IIL65" s="47"/>
      <c r="IIM65" s="47"/>
      <c r="IIN65" s="47"/>
      <c r="IIO65" s="47"/>
      <c r="IIP65" s="47"/>
      <c r="IIQ65" s="47"/>
      <c r="IIR65" s="47"/>
      <c r="IIS65" s="47"/>
      <c r="IIT65" s="47"/>
      <c r="IIU65" s="47"/>
      <c r="IIV65" s="47"/>
      <c r="IIW65" s="47"/>
      <c r="IIX65" s="47"/>
      <c r="IIY65" s="47"/>
      <c r="IIZ65" s="47"/>
      <c r="IJA65" s="47"/>
      <c r="IJB65" s="47"/>
      <c r="IJC65" s="47"/>
      <c r="IJD65" s="47"/>
      <c r="IJE65" s="47"/>
      <c r="IJF65" s="47"/>
      <c r="IJG65" s="47"/>
      <c r="IJH65" s="47"/>
      <c r="IJI65" s="47"/>
      <c r="IJJ65" s="47"/>
      <c r="IJK65" s="47"/>
      <c r="IJL65" s="47"/>
      <c r="IJM65" s="47"/>
      <c r="IJN65" s="47"/>
      <c r="IJO65" s="47"/>
      <c r="IJP65" s="47"/>
      <c r="IJQ65" s="47"/>
      <c r="IJR65" s="47"/>
      <c r="IJS65" s="47"/>
      <c r="IJT65" s="47"/>
      <c r="IJU65" s="47"/>
      <c r="IJV65" s="47"/>
      <c r="IJW65" s="47"/>
      <c r="IJX65" s="47"/>
      <c r="IJY65" s="47"/>
      <c r="IJZ65" s="47"/>
      <c r="IKA65" s="47"/>
      <c r="IKB65" s="47"/>
      <c r="IKC65" s="47"/>
      <c r="IKD65" s="47"/>
      <c r="IKE65" s="47"/>
      <c r="IKF65" s="47"/>
      <c r="IKG65" s="47"/>
      <c r="IKH65" s="47"/>
      <c r="IKI65" s="47"/>
      <c r="IKJ65" s="47"/>
      <c r="IKK65" s="47"/>
      <c r="IKL65" s="47"/>
      <c r="IKM65" s="47"/>
      <c r="IKN65" s="47"/>
      <c r="IKO65" s="47"/>
      <c r="IKP65" s="47"/>
      <c r="IKQ65" s="47"/>
      <c r="IKR65" s="47"/>
      <c r="IKS65" s="47"/>
      <c r="IKT65" s="47"/>
      <c r="IKU65" s="47"/>
      <c r="IKV65" s="47"/>
      <c r="IKW65" s="47"/>
      <c r="IKX65" s="47"/>
      <c r="IKY65" s="47"/>
      <c r="IKZ65" s="47"/>
      <c r="ILA65" s="47"/>
      <c r="ILB65" s="47"/>
      <c r="ILC65" s="47"/>
      <c r="ILD65" s="47"/>
      <c r="ILE65" s="47"/>
      <c r="ILF65" s="47"/>
      <c r="ILG65" s="47"/>
      <c r="ILH65" s="47"/>
      <c r="ILI65" s="47"/>
      <c r="ILJ65" s="47"/>
      <c r="ILK65" s="47"/>
      <c r="ILL65" s="47"/>
      <c r="ILM65" s="47"/>
      <c r="ILN65" s="47"/>
      <c r="ILO65" s="47"/>
      <c r="ILP65" s="47"/>
      <c r="ILQ65" s="47"/>
      <c r="ILR65" s="47"/>
      <c r="ILS65" s="47"/>
      <c r="ILT65" s="47"/>
      <c r="ILU65" s="47"/>
      <c r="ILV65" s="47"/>
      <c r="ILW65" s="47"/>
      <c r="ILX65" s="47"/>
      <c r="ILY65" s="47"/>
      <c r="ILZ65" s="47"/>
      <c r="IMA65" s="47"/>
      <c r="IMB65" s="47"/>
      <c r="IMC65" s="47"/>
      <c r="IMD65" s="47"/>
      <c r="IME65" s="47"/>
      <c r="IMF65" s="47"/>
      <c r="IMG65" s="47"/>
      <c r="IMH65" s="47"/>
      <c r="IMI65" s="47"/>
      <c r="IMJ65" s="47"/>
      <c r="IMK65" s="47"/>
      <c r="IML65" s="47"/>
      <c r="IMM65" s="47"/>
      <c r="IMN65" s="47"/>
      <c r="IMO65" s="47"/>
      <c r="IMP65" s="47"/>
      <c r="IMQ65" s="47"/>
      <c r="IMR65" s="47"/>
      <c r="IMS65" s="47"/>
      <c r="IMT65" s="47"/>
      <c r="IMU65" s="47"/>
      <c r="IMV65" s="47"/>
      <c r="IMW65" s="47"/>
      <c r="IMX65" s="47"/>
      <c r="IMY65" s="47"/>
      <c r="IMZ65" s="47"/>
      <c r="INA65" s="47"/>
      <c r="INB65" s="47"/>
      <c r="INC65" s="47"/>
      <c r="IND65" s="47"/>
      <c r="INE65" s="47"/>
      <c r="INF65" s="47"/>
      <c r="ING65" s="47"/>
      <c r="INH65" s="47"/>
      <c r="INI65" s="47"/>
      <c r="INJ65" s="47"/>
      <c r="INK65" s="47"/>
      <c r="INL65" s="47"/>
      <c r="INM65" s="47"/>
      <c r="INN65" s="47"/>
      <c r="INO65" s="47"/>
      <c r="INP65" s="47"/>
      <c r="INQ65" s="47"/>
      <c r="INR65" s="47"/>
      <c r="INS65" s="47"/>
      <c r="INT65" s="47"/>
      <c r="INU65" s="47"/>
      <c r="INV65" s="47"/>
      <c r="INW65" s="47"/>
      <c r="INX65" s="47"/>
      <c r="INY65" s="47"/>
      <c r="INZ65" s="47"/>
      <c r="IOA65" s="47"/>
      <c r="IOB65" s="47"/>
      <c r="IOC65" s="47"/>
      <c r="IOD65" s="47"/>
      <c r="IOE65" s="47"/>
      <c r="IOF65" s="47"/>
      <c r="IOG65" s="47"/>
      <c r="IOH65" s="47"/>
      <c r="IOI65" s="47"/>
      <c r="IOJ65" s="47"/>
      <c r="IOK65" s="47"/>
      <c r="IOL65" s="47"/>
      <c r="IOM65" s="47"/>
      <c r="ION65" s="47"/>
      <c r="IOO65" s="47"/>
      <c r="IOP65" s="47"/>
      <c r="IOQ65" s="47"/>
      <c r="IOR65" s="47"/>
      <c r="IOS65" s="47"/>
      <c r="IOT65" s="47"/>
      <c r="IOU65" s="47"/>
      <c r="IOV65" s="47"/>
      <c r="IOW65" s="47"/>
      <c r="IOX65" s="47"/>
      <c r="IOY65" s="47"/>
      <c r="IOZ65" s="47"/>
      <c r="IPA65" s="47"/>
      <c r="IPB65" s="47"/>
      <c r="IPC65" s="47"/>
      <c r="IPD65" s="47"/>
      <c r="IPE65" s="47"/>
      <c r="IPF65" s="47"/>
      <c r="IPG65" s="47"/>
      <c r="IPH65" s="47"/>
      <c r="IPI65" s="47"/>
      <c r="IPJ65" s="47"/>
      <c r="IPK65" s="47"/>
      <c r="IPL65" s="47"/>
      <c r="IPM65" s="47"/>
      <c r="IPN65" s="47"/>
      <c r="IPO65" s="47"/>
      <c r="IPP65" s="47"/>
      <c r="IPQ65" s="47"/>
      <c r="IPR65" s="47"/>
      <c r="IPS65" s="47"/>
      <c r="IPT65" s="47"/>
      <c r="IPU65" s="47"/>
      <c r="IPV65" s="47"/>
      <c r="IPW65" s="47"/>
      <c r="IPX65" s="47"/>
      <c r="IPY65" s="47"/>
      <c r="IPZ65" s="47"/>
      <c r="IQA65" s="47"/>
      <c r="IQB65" s="47"/>
      <c r="IQC65" s="47"/>
      <c r="IQD65" s="47"/>
      <c r="IQE65" s="47"/>
      <c r="IQF65" s="47"/>
      <c r="IQG65" s="47"/>
      <c r="IQH65" s="47"/>
      <c r="IQI65" s="47"/>
      <c r="IQJ65" s="47"/>
      <c r="IQK65" s="47"/>
      <c r="IQL65" s="47"/>
      <c r="IQM65" s="47"/>
      <c r="IQN65" s="47"/>
      <c r="IQO65" s="47"/>
      <c r="IQP65" s="47"/>
      <c r="IQQ65" s="47"/>
      <c r="IQR65" s="47"/>
      <c r="IQS65" s="47"/>
      <c r="IQT65" s="47"/>
      <c r="IQU65" s="47"/>
      <c r="IQV65" s="47"/>
      <c r="IQW65" s="47"/>
      <c r="IQX65" s="47"/>
      <c r="IQY65" s="47"/>
      <c r="IQZ65" s="47"/>
      <c r="IRA65" s="47"/>
      <c r="IRB65" s="47"/>
      <c r="IRC65" s="47"/>
      <c r="IRD65" s="47"/>
      <c r="IRE65" s="47"/>
      <c r="IRF65" s="47"/>
      <c r="IRG65" s="47"/>
      <c r="IRH65" s="47"/>
      <c r="IRI65" s="47"/>
      <c r="IRJ65" s="47"/>
      <c r="IRK65" s="47"/>
      <c r="IRL65" s="47"/>
      <c r="IRM65" s="47"/>
      <c r="IRN65" s="47"/>
      <c r="IRO65" s="47"/>
      <c r="IRP65" s="47"/>
      <c r="IRQ65" s="47"/>
      <c r="IRR65" s="47"/>
      <c r="IRS65" s="47"/>
      <c r="IRT65" s="47"/>
      <c r="IRU65" s="47"/>
      <c r="IRV65" s="47"/>
      <c r="IRW65" s="47"/>
      <c r="IRX65" s="47"/>
      <c r="IRY65" s="47"/>
      <c r="IRZ65" s="47"/>
      <c r="ISA65" s="47"/>
      <c r="ISB65" s="47"/>
      <c r="ISC65" s="47"/>
      <c r="ISD65" s="47"/>
      <c r="ISE65" s="47"/>
      <c r="ISF65" s="47"/>
      <c r="ISG65" s="47"/>
      <c r="ISH65" s="47"/>
      <c r="ISI65" s="47"/>
      <c r="ISJ65" s="47"/>
      <c r="ISK65" s="47"/>
      <c r="ISL65" s="47"/>
      <c r="ISM65" s="47"/>
      <c r="ISN65" s="47"/>
      <c r="ISO65" s="47"/>
      <c r="ISP65" s="47"/>
      <c r="ISQ65" s="47"/>
      <c r="ISR65" s="47"/>
      <c r="ISS65" s="47"/>
      <c r="IST65" s="47"/>
      <c r="ISU65" s="47"/>
      <c r="ISV65" s="47"/>
      <c r="ISW65" s="47"/>
      <c r="ISX65" s="47"/>
      <c r="ISY65" s="47"/>
      <c r="ISZ65" s="47"/>
      <c r="ITA65" s="47"/>
      <c r="ITB65" s="47"/>
      <c r="ITC65" s="47"/>
      <c r="ITD65" s="47"/>
      <c r="ITE65" s="47"/>
      <c r="ITF65" s="47"/>
      <c r="ITG65" s="47"/>
      <c r="ITH65" s="47"/>
      <c r="ITI65" s="47"/>
      <c r="ITJ65" s="47"/>
      <c r="ITK65" s="47"/>
      <c r="ITL65" s="47"/>
      <c r="ITM65" s="47"/>
      <c r="ITN65" s="47"/>
      <c r="ITO65" s="47"/>
      <c r="ITP65" s="47"/>
      <c r="ITQ65" s="47"/>
      <c r="ITR65" s="47"/>
      <c r="ITS65" s="47"/>
      <c r="ITT65" s="47"/>
      <c r="ITU65" s="47"/>
      <c r="ITV65" s="47"/>
      <c r="ITW65" s="47"/>
      <c r="ITX65" s="47"/>
      <c r="ITY65" s="47"/>
      <c r="ITZ65" s="47"/>
      <c r="IUA65" s="47"/>
      <c r="IUB65" s="47"/>
      <c r="IUC65" s="47"/>
      <c r="IUD65" s="47"/>
      <c r="IUE65" s="47"/>
      <c r="IUF65" s="47"/>
      <c r="IUG65" s="47"/>
      <c r="IUH65" s="47"/>
      <c r="IUI65" s="47"/>
      <c r="IUJ65" s="47"/>
      <c r="IUK65" s="47"/>
      <c r="IUL65" s="47"/>
      <c r="IUM65" s="47"/>
      <c r="IUN65" s="47"/>
      <c r="IUO65" s="47"/>
      <c r="IUP65" s="47"/>
      <c r="IUQ65" s="47"/>
      <c r="IUR65" s="47"/>
      <c r="IUS65" s="47"/>
      <c r="IUT65" s="47"/>
      <c r="IUU65" s="47"/>
      <c r="IUV65" s="47"/>
      <c r="IUW65" s="47"/>
      <c r="IUX65" s="47"/>
      <c r="IUY65" s="47"/>
      <c r="IUZ65" s="47"/>
      <c r="IVA65" s="47"/>
      <c r="IVB65" s="47"/>
      <c r="IVC65" s="47"/>
      <c r="IVD65" s="47"/>
      <c r="IVE65" s="47"/>
      <c r="IVF65" s="47"/>
      <c r="IVG65" s="47"/>
      <c r="IVH65" s="47"/>
      <c r="IVI65" s="47"/>
      <c r="IVJ65" s="47"/>
      <c r="IVK65" s="47"/>
      <c r="IVL65" s="47"/>
      <c r="IVM65" s="47"/>
      <c r="IVN65" s="47"/>
      <c r="IVO65" s="47"/>
      <c r="IVP65" s="47"/>
      <c r="IVQ65" s="47"/>
      <c r="IVR65" s="47"/>
      <c r="IVS65" s="47"/>
      <c r="IVT65" s="47"/>
      <c r="IVU65" s="47"/>
      <c r="IVV65" s="47"/>
      <c r="IVW65" s="47"/>
      <c r="IVX65" s="47"/>
      <c r="IVY65" s="47"/>
      <c r="IVZ65" s="47"/>
      <c r="IWA65" s="47"/>
      <c r="IWB65" s="47"/>
      <c r="IWC65" s="47"/>
      <c r="IWD65" s="47"/>
      <c r="IWE65" s="47"/>
      <c r="IWF65" s="47"/>
      <c r="IWG65" s="47"/>
      <c r="IWH65" s="47"/>
      <c r="IWI65" s="47"/>
      <c r="IWJ65" s="47"/>
      <c r="IWK65" s="47"/>
      <c r="IWL65" s="47"/>
      <c r="IWM65" s="47"/>
      <c r="IWN65" s="47"/>
      <c r="IWO65" s="47"/>
      <c r="IWP65" s="47"/>
      <c r="IWQ65" s="47"/>
      <c r="IWR65" s="47"/>
      <c r="IWS65" s="47"/>
      <c r="IWT65" s="47"/>
      <c r="IWU65" s="47"/>
      <c r="IWV65" s="47"/>
      <c r="IWW65" s="47"/>
      <c r="IWX65" s="47"/>
      <c r="IWY65" s="47"/>
      <c r="IWZ65" s="47"/>
      <c r="IXA65" s="47"/>
      <c r="IXB65" s="47"/>
      <c r="IXC65" s="47"/>
      <c r="IXD65" s="47"/>
      <c r="IXE65" s="47"/>
      <c r="IXF65" s="47"/>
      <c r="IXG65" s="47"/>
      <c r="IXH65" s="47"/>
      <c r="IXI65" s="47"/>
      <c r="IXJ65" s="47"/>
      <c r="IXK65" s="47"/>
      <c r="IXL65" s="47"/>
      <c r="IXM65" s="47"/>
      <c r="IXN65" s="47"/>
      <c r="IXO65" s="47"/>
      <c r="IXP65" s="47"/>
      <c r="IXQ65" s="47"/>
      <c r="IXR65" s="47"/>
      <c r="IXS65" s="47"/>
      <c r="IXT65" s="47"/>
      <c r="IXU65" s="47"/>
      <c r="IXV65" s="47"/>
      <c r="IXW65" s="47"/>
      <c r="IXX65" s="47"/>
      <c r="IXY65" s="47"/>
      <c r="IXZ65" s="47"/>
      <c r="IYA65" s="47"/>
      <c r="IYB65" s="47"/>
      <c r="IYC65" s="47"/>
      <c r="IYD65" s="47"/>
      <c r="IYE65" s="47"/>
      <c r="IYF65" s="47"/>
      <c r="IYG65" s="47"/>
      <c r="IYH65" s="47"/>
      <c r="IYI65" s="47"/>
      <c r="IYJ65" s="47"/>
      <c r="IYK65" s="47"/>
      <c r="IYL65" s="47"/>
      <c r="IYM65" s="47"/>
      <c r="IYN65" s="47"/>
      <c r="IYO65" s="47"/>
      <c r="IYP65" s="47"/>
      <c r="IYQ65" s="47"/>
      <c r="IYR65" s="47"/>
      <c r="IYS65" s="47"/>
      <c r="IYT65" s="47"/>
      <c r="IYU65" s="47"/>
      <c r="IYV65" s="47"/>
      <c r="IYW65" s="47"/>
      <c r="IYX65" s="47"/>
      <c r="IYY65" s="47"/>
      <c r="IYZ65" s="47"/>
      <c r="IZA65" s="47"/>
      <c r="IZB65" s="47"/>
      <c r="IZC65" s="47"/>
      <c r="IZD65" s="47"/>
      <c r="IZE65" s="47"/>
      <c r="IZF65" s="47"/>
      <c r="IZG65" s="47"/>
      <c r="IZH65" s="47"/>
      <c r="IZI65" s="47"/>
      <c r="IZJ65" s="47"/>
      <c r="IZK65" s="47"/>
      <c r="IZL65" s="47"/>
      <c r="IZM65" s="47"/>
      <c r="IZN65" s="47"/>
      <c r="IZO65" s="47"/>
      <c r="IZP65" s="47"/>
      <c r="IZQ65" s="47"/>
      <c r="IZR65" s="47"/>
      <c r="IZS65" s="47"/>
      <c r="IZT65" s="47"/>
      <c r="IZU65" s="47"/>
      <c r="IZV65" s="47"/>
      <c r="IZW65" s="47"/>
      <c r="IZX65" s="47"/>
      <c r="IZY65" s="47"/>
      <c r="IZZ65" s="47"/>
      <c r="JAA65" s="47"/>
      <c r="JAB65" s="47"/>
      <c r="JAC65" s="47"/>
      <c r="JAD65" s="47"/>
      <c r="JAE65" s="47"/>
      <c r="JAF65" s="47"/>
      <c r="JAG65" s="47"/>
      <c r="JAH65" s="47"/>
      <c r="JAI65" s="47"/>
      <c r="JAJ65" s="47"/>
      <c r="JAK65" s="47"/>
      <c r="JAL65" s="47"/>
      <c r="JAM65" s="47"/>
      <c r="JAN65" s="47"/>
      <c r="JAO65" s="47"/>
      <c r="JAP65" s="47"/>
      <c r="JAQ65" s="47"/>
      <c r="JAR65" s="47"/>
      <c r="JAS65" s="47"/>
      <c r="JAT65" s="47"/>
      <c r="JAU65" s="47"/>
      <c r="JAV65" s="47"/>
      <c r="JAW65" s="47"/>
      <c r="JAX65" s="47"/>
      <c r="JAY65" s="47"/>
      <c r="JAZ65" s="47"/>
      <c r="JBA65" s="47"/>
      <c r="JBB65" s="47"/>
      <c r="JBC65" s="47"/>
      <c r="JBD65" s="47"/>
      <c r="JBE65" s="47"/>
      <c r="JBF65" s="47"/>
      <c r="JBG65" s="47"/>
      <c r="JBH65" s="47"/>
      <c r="JBI65" s="47"/>
      <c r="JBJ65" s="47"/>
      <c r="JBK65" s="47"/>
      <c r="JBL65" s="47"/>
      <c r="JBM65" s="47"/>
      <c r="JBN65" s="47"/>
      <c r="JBO65" s="47"/>
      <c r="JBP65" s="47"/>
      <c r="JBQ65" s="47"/>
      <c r="JBR65" s="47"/>
      <c r="JBS65" s="47"/>
      <c r="JBT65" s="47"/>
      <c r="JBU65" s="47"/>
      <c r="JBV65" s="47"/>
      <c r="JBW65" s="47"/>
      <c r="JBX65" s="47"/>
      <c r="JBY65" s="47"/>
      <c r="JBZ65" s="47"/>
      <c r="JCA65" s="47"/>
      <c r="JCB65" s="47"/>
      <c r="JCC65" s="47"/>
      <c r="JCD65" s="47"/>
      <c r="JCE65" s="47"/>
      <c r="JCF65" s="47"/>
      <c r="JCG65" s="47"/>
      <c r="JCH65" s="47"/>
      <c r="JCI65" s="47"/>
      <c r="JCJ65" s="47"/>
      <c r="JCK65" s="47"/>
      <c r="JCL65" s="47"/>
      <c r="JCM65" s="47"/>
      <c r="JCN65" s="47"/>
      <c r="JCO65" s="47"/>
      <c r="JCP65" s="47"/>
      <c r="JCQ65" s="47"/>
      <c r="JCR65" s="47"/>
      <c r="JCS65" s="47"/>
      <c r="JCT65" s="47"/>
      <c r="JCU65" s="47"/>
      <c r="JCV65" s="47"/>
      <c r="JCW65" s="47"/>
      <c r="JCX65" s="47"/>
      <c r="JCY65" s="47"/>
      <c r="JCZ65" s="47"/>
      <c r="JDA65" s="47"/>
      <c r="JDB65" s="47"/>
      <c r="JDC65" s="47"/>
      <c r="JDD65" s="47"/>
      <c r="JDE65" s="47"/>
      <c r="JDF65" s="47"/>
      <c r="JDG65" s="47"/>
      <c r="JDH65" s="47"/>
      <c r="JDI65" s="47"/>
      <c r="JDJ65" s="47"/>
      <c r="JDK65" s="47"/>
      <c r="JDL65" s="47"/>
      <c r="JDM65" s="47"/>
      <c r="JDN65" s="47"/>
      <c r="JDO65" s="47"/>
      <c r="JDP65" s="47"/>
      <c r="JDQ65" s="47"/>
      <c r="JDR65" s="47"/>
      <c r="JDS65" s="47"/>
      <c r="JDT65" s="47"/>
      <c r="JDU65" s="47"/>
      <c r="JDV65" s="47"/>
      <c r="JDW65" s="47"/>
      <c r="JDX65" s="47"/>
      <c r="JDY65" s="47"/>
      <c r="JDZ65" s="47"/>
      <c r="JEA65" s="47"/>
      <c r="JEB65" s="47"/>
      <c r="JEC65" s="47"/>
      <c r="JED65" s="47"/>
      <c r="JEE65" s="47"/>
      <c r="JEF65" s="47"/>
      <c r="JEG65" s="47"/>
      <c r="JEH65" s="47"/>
      <c r="JEI65" s="47"/>
      <c r="JEJ65" s="47"/>
      <c r="JEK65" s="47"/>
      <c r="JEL65" s="47"/>
      <c r="JEM65" s="47"/>
      <c r="JEN65" s="47"/>
      <c r="JEO65" s="47"/>
      <c r="JEP65" s="47"/>
      <c r="JEQ65" s="47"/>
      <c r="JER65" s="47"/>
      <c r="JES65" s="47"/>
      <c r="JET65" s="47"/>
      <c r="JEU65" s="47"/>
      <c r="JEV65" s="47"/>
      <c r="JEW65" s="47"/>
      <c r="JEX65" s="47"/>
      <c r="JEY65" s="47"/>
      <c r="JEZ65" s="47"/>
      <c r="JFA65" s="47"/>
      <c r="JFB65" s="47"/>
      <c r="JFC65" s="47"/>
      <c r="JFD65" s="47"/>
      <c r="JFE65" s="47"/>
      <c r="JFF65" s="47"/>
      <c r="JFG65" s="47"/>
      <c r="JFH65" s="47"/>
      <c r="JFI65" s="47"/>
      <c r="JFJ65" s="47"/>
      <c r="JFK65" s="47"/>
      <c r="JFL65" s="47"/>
      <c r="JFM65" s="47"/>
      <c r="JFN65" s="47"/>
      <c r="JFO65" s="47"/>
      <c r="JFP65" s="47"/>
      <c r="JFQ65" s="47"/>
      <c r="JFR65" s="47"/>
      <c r="JFS65" s="47"/>
      <c r="JFT65" s="47"/>
      <c r="JFU65" s="47"/>
      <c r="JFV65" s="47"/>
      <c r="JFW65" s="47"/>
      <c r="JFX65" s="47"/>
      <c r="JFY65" s="47"/>
      <c r="JFZ65" s="47"/>
      <c r="JGA65" s="47"/>
      <c r="JGB65" s="47"/>
      <c r="JGC65" s="47"/>
      <c r="JGD65" s="47"/>
      <c r="JGE65" s="47"/>
      <c r="JGF65" s="47"/>
      <c r="JGG65" s="47"/>
      <c r="JGH65" s="47"/>
      <c r="JGI65" s="47"/>
      <c r="JGJ65" s="47"/>
      <c r="JGK65" s="47"/>
      <c r="JGL65" s="47"/>
      <c r="JGM65" s="47"/>
      <c r="JGN65" s="47"/>
      <c r="JGO65" s="47"/>
      <c r="JGP65" s="47"/>
      <c r="JGQ65" s="47"/>
      <c r="JGR65" s="47"/>
      <c r="JGS65" s="47"/>
      <c r="JGT65" s="47"/>
      <c r="JGU65" s="47"/>
      <c r="JGV65" s="47"/>
      <c r="JGW65" s="47"/>
      <c r="JGX65" s="47"/>
      <c r="JGY65" s="47"/>
      <c r="JGZ65" s="47"/>
      <c r="JHA65" s="47"/>
      <c r="JHB65" s="47"/>
      <c r="JHC65" s="47"/>
      <c r="JHD65" s="47"/>
      <c r="JHE65" s="47"/>
      <c r="JHF65" s="47"/>
      <c r="JHG65" s="47"/>
      <c r="JHH65" s="47"/>
      <c r="JHI65" s="47"/>
      <c r="JHJ65" s="47"/>
      <c r="JHK65" s="47"/>
      <c r="JHL65" s="47"/>
      <c r="JHM65" s="47"/>
      <c r="JHN65" s="47"/>
      <c r="JHO65" s="47"/>
      <c r="JHP65" s="47"/>
      <c r="JHQ65" s="47"/>
      <c r="JHR65" s="47"/>
      <c r="JHS65" s="47"/>
      <c r="JHT65" s="47"/>
      <c r="JHU65" s="47"/>
      <c r="JHV65" s="47"/>
      <c r="JHW65" s="47"/>
      <c r="JHX65" s="47"/>
      <c r="JHY65" s="47"/>
      <c r="JHZ65" s="47"/>
      <c r="JIA65" s="47"/>
      <c r="JIB65" s="47"/>
      <c r="JIC65" s="47"/>
      <c r="JID65" s="47"/>
      <c r="JIE65" s="47"/>
      <c r="JIF65" s="47"/>
      <c r="JIG65" s="47"/>
      <c r="JIH65" s="47"/>
      <c r="JII65" s="47"/>
      <c r="JIJ65" s="47"/>
      <c r="JIK65" s="47"/>
      <c r="JIL65" s="47"/>
      <c r="JIM65" s="47"/>
      <c r="JIN65" s="47"/>
      <c r="JIO65" s="47"/>
      <c r="JIP65" s="47"/>
      <c r="JIQ65" s="47"/>
      <c r="JIR65" s="47"/>
      <c r="JIS65" s="47"/>
      <c r="JIT65" s="47"/>
      <c r="JIU65" s="47"/>
      <c r="JIV65" s="47"/>
      <c r="JIW65" s="47"/>
      <c r="JIX65" s="47"/>
      <c r="JIY65" s="47"/>
      <c r="JIZ65" s="47"/>
      <c r="JJA65" s="47"/>
      <c r="JJB65" s="47"/>
      <c r="JJC65" s="47"/>
      <c r="JJD65" s="47"/>
      <c r="JJE65" s="47"/>
      <c r="JJF65" s="47"/>
      <c r="JJG65" s="47"/>
      <c r="JJH65" s="47"/>
      <c r="JJI65" s="47"/>
      <c r="JJJ65" s="47"/>
      <c r="JJK65" s="47"/>
      <c r="JJL65" s="47"/>
      <c r="JJM65" s="47"/>
      <c r="JJN65" s="47"/>
      <c r="JJO65" s="47"/>
      <c r="JJP65" s="47"/>
      <c r="JJQ65" s="47"/>
      <c r="JJR65" s="47"/>
      <c r="JJS65" s="47"/>
      <c r="JJT65" s="47"/>
      <c r="JJU65" s="47"/>
      <c r="JJV65" s="47"/>
      <c r="JJW65" s="47"/>
      <c r="JJX65" s="47"/>
      <c r="JJY65" s="47"/>
      <c r="JJZ65" s="47"/>
      <c r="JKA65" s="47"/>
      <c r="JKB65" s="47"/>
      <c r="JKC65" s="47"/>
      <c r="JKD65" s="47"/>
      <c r="JKE65" s="47"/>
      <c r="JKF65" s="47"/>
      <c r="JKG65" s="47"/>
      <c r="JKH65" s="47"/>
      <c r="JKI65" s="47"/>
      <c r="JKJ65" s="47"/>
      <c r="JKK65" s="47"/>
      <c r="JKL65" s="47"/>
      <c r="JKM65" s="47"/>
      <c r="JKN65" s="47"/>
      <c r="JKO65" s="47"/>
      <c r="JKP65" s="47"/>
      <c r="JKQ65" s="47"/>
      <c r="JKR65" s="47"/>
      <c r="JKS65" s="47"/>
      <c r="JKT65" s="47"/>
      <c r="JKU65" s="47"/>
      <c r="JKV65" s="47"/>
      <c r="JKW65" s="47"/>
      <c r="JKX65" s="47"/>
      <c r="JKY65" s="47"/>
      <c r="JKZ65" s="47"/>
      <c r="JLA65" s="47"/>
      <c r="JLB65" s="47"/>
      <c r="JLC65" s="47"/>
      <c r="JLD65" s="47"/>
      <c r="JLE65" s="47"/>
      <c r="JLF65" s="47"/>
      <c r="JLG65" s="47"/>
      <c r="JLH65" s="47"/>
      <c r="JLI65" s="47"/>
      <c r="JLJ65" s="47"/>
      <c r="JLK65" s="47"/>
      <c r="JLL65" s="47"/>
      <c r="JLM65" s="47"/>
      <c r="JLN65" s="47"/>
      <c r="JLO65" s="47"/>
      <c r="JLP65" s="47"/>
      <c r="JLQ65" s="47"/>
      <c r="JLR65" s="47"/>
      <c r="JLS65" s="47"/>
      <c r="JLT65" s="47"/>
      <c r="JLU65" s="47"/>
      <c r="JLV65" s="47"/>
      <c r="JLW65" s="47"/>
      <c r="JLX65" s="47"/>
      <c r="JLY65" s="47"/>
      <c r="JLZ65" s="47"/>
      <c r="JMA65" s="47"/>
      <c r="JMB65" s="47"/>
      <c r="JMC65" s="47"/>
      <c r="JMD65" s="47"/>
      <c r="JME65" s="47"/>
      <c r="JMF65" s="47"/>
      <c r="JMG65" s="47"/>
      <c r="JMH65" s="47"/>
      <c r="JMI65" s="47"/>
      <c r="JMJ65" s="47"/>
      <c r="JMK65" s="47"/>
      <c r="JML65" s="47"/>
      <c r="JMM65" s="47"/>
      <c r="JMN65" s="47"/>
      <c r="JMO65" s="47"/>
      <c r="JMP65" s="47"/>
      <c r="JMQ65" s="47"/>
      <c r="JMR65" s="47"/>
      <c r="JMS65" s="47"/>
      <c r="JMT65" s="47"/>
      <c r="JMU65" s="47"/>
      <c r="JMV65" s="47"/>
      <c r="JMW65" s="47"/>
      <c r="JMX65" s="47"/>
      <c r="JMY65" s="47"/>
      <c r="JMZ65" s="47"/>
      <c r="JNA65" s="47"/>
      <c r="JNB65" s="47"/>
      <c r="JNC65" s="47"/>
      <c r="JND65" s="47"/>
      <c r="JNE65" s="47"/>
      <c r="JNF65" s="47"/>
      <c r="JNG65" s="47"/>
      <c r="JNH65" s="47"/>
      <c r="JNI65" s="47"/>
      <c r="JNJ65" s="47"/>
      <c r="JNK65" s="47"/>
      <c r="JNL65" s="47"/>
      <c r="JNM65" s="47"/>
      <c r="JNN65" s="47"/>
      <c r="JNO65" s="47"/>
      <c r="JNP65" s="47"/>
      <c r="JNQ65" s="47"/>
      <c r="JNR65" s="47"/>
      <c r="JNS65" s="47"/>
      <c r="JNT65" s="47"/>
      <c r="JNU65" s="47"/>
      <c r="JNV65" s="47"/>
      <c r="JNW65" s="47"/>
      <c r="JNX65" s="47"/>
      <c r="JNY65" s="47"/>
      <c r="JNZ65" s="47"/>
      <c r="JOA65" s="47"/>
      <c r="JOB65" s="47"/>
      <c r="JOC65" s="47"/>
      <c r="JOD65" s="47"/>
      <c r="JOE65" s="47"/>
      <c r="JOF65" s="47"/>
      <c r="JOG65" s="47"/>
      <c r="JOH65" s="47"/>
      <c r="JOI65" s="47"/>
      <c r="JOJ65" s="47"/>
      <c r="JOK65" s="47"/>
      <c r="JOL65" s="47"/>
      <c r="JOM65" s="47"/>
      <c r="JON65" s="47"/>
      <c r="JOO65" s="47"/>
      <c r="JOP65" s="47"/>
      <c r="JOQ65" s="47"/>
      <c r="JOR65" s="47"/>
      <c r="JOS65" s="47"/>
      <c r="JOT65" s="47"/>
      <c r="JOU65" s="47"/>
      <c r="JOV65" s="47"/>
      <c r="JOW65" s="47"/>
      <c r="JOX65" s="47"/>
      <c r="JOY65" s="47"/>
      <c r="JOZ65" s="47"/>
      <c r="JPA65" s="47"/>
      <c r="JPB65" s="47"/>
      <c r="JPC65" s="47"/>
      <c r="JPD65" s="47"/>
      <c r="JPE65" s="47"/>
      <c r="JPF65" s="47"/>
      <c r="JPG65" s="47"/>
      <c r="JPH65" s="47"/>
      <c r="JPI65" s="47"/>
      <c r="JPJ65" s="47"/>
      <c r="JPK65" s="47"/>
      <c r="JPL65" s="47"/>
      <c r="JPM65" s="47"/>
      <c r="JPN65" s="47"/>
      <c r="JPO65" s="47"/>
      <c r="JPP65" s="47"/>
      <c r="JPQ65" s="47"/>
      <c r="JPR65" s="47"/>
      <c r="JPS65" s="47"/>
      <c r="JPT65" s="47"/>
      <c r="JPU65" s="47"/>
      <c r="JPV65" s="47"/>
      <c r="JPW65" s="47"/>
      <c r="JPX65" s="47"/>
      <c r="JPY65" s="47"/>
      <c r="JPZ65" s="47"/>
      <c r="JQA65" s="47"/>
      <c r="JQB65" s="47"/>
      <c r="JQC65" s="47"/>
      <c r="JQD65" s="47"/>
      <c r="JQE65" s="47"/>
      <c r="JQF65" s="47"/>
      <c r="JQG65" s="47"/>
      <c r="JQH65" s="47"/>
      <c r="JQI65" s="47"/>
      <c r="JQJ65" s="47"/>
      <c r="JQK65" s="47"/>
      <c r="JQL65" s="47"/>
      <c r="JQM65" s="47"/>
      <c r="JQN65" s="47"/>
      <c r="JQO65" s="47"/>
      <c r="JQP65" s="47"/>
      <c r="JQQ65" s="47"/>
      <c r="JQR65" s="47"/>
      <c r="JQS65" s="47"/>
      <c r="JQT65" s="47"/>
      <c r="JQU65" s="47"/>
      <c r="JQV65" s="47"/>
      <c r="JQW65" s="47"/>
      <c r="JQX65" s="47"/>
      <c r="JQY65" s="47"/>
      <c r="JQZ65" s="47"/>
      <c r="JRA65" s="47"/>
      <c r="JRB65" s="47"/>
      <c r="JRC65" s="47"/>
      <c r="JRD65" s="47"/>
      <c r="JRE65" s="47"/>
      <c r="JRF65" s="47"/>
      <c r="JRG65" s="47"/>
      <c r="JRH65" s="47"/>
      <c r="JRI65" s="47"/>
      <c r="JRJ65" s="47"/>
      <c r="JRK65" s="47"/>
      <c r="JRL65" s="47"/>
      <c r="JRM65" s="47"/>
      <c r="JRN65" s="47"/>
      <c r="JRO65" s="47"/>
      <c r="JRP65" s="47"/>
      <c r="JRQ65" s="47"/>
      <c r="JRR65" s="47"/>
      <c r="JRS65" s="47"/>
      <c r="JRT65" s="47"/>
      <c r="JRU65" s="47"/>
      <c r="JRV65" s="47"/>
      <c r="JRW65" s="47"/>
      <c r="JRX65" s="47"/>
      <c r="JRY65" s="47"/>
      <c r="JRZ65" s="47"/>
      <c r="JSA65" s="47"/>
      <c r="JSB65" s="47"/>
      <c r="JSC65" s="47"/>
      <c r="JSD65" s="47"/>
      <c r="JSE65" s="47"/>
      <c r="JSF65" s="47"/>
      <c r="JSG65" s="47"/>
      <c r="JSH65" s="47"/>
      <c r="JSI65" s="47"/>
      <c r="JSJ65" s="47"/>
      <c r="JSK65" s="47"/>
      <c r="JSL65" s="47"/>
      <c r="JSM65" s="47"/>
      <c r="JSN65" s="47"/>
      <c r="JSO65" s="47"/>
      <c r="JSP65" s="47"/>
      <c r="JSQ65" s="47"/>
      <c r="JSR65" s="47"/>
      <c r="JSS65" s="47"/>
      <c r="JST65" s="47"/>
      <c r="JSU65" s="47"/>
      <c r="JSV65" s="47"/>
      <c r="JSW65" s="47"/>
      <c r="JSX65" s="47"/>
      <c r="JSY65" s="47"/>
      <c r="JSZ65" s="47"/>
      <c r="JTA65" s="47"/>
      <c r="JTB65" s="47"/>
      <c r="JTC65" s="47"/>
      <c r="JTD65" s="47"/>
      <c r="JTE65" s="47"/>
      <c r="JTF65" s="47"/>
      <c r="JTG65" s="47"/>
      <c r="JTH65" s="47"/>
      <c r="JTI65" s="47"/>
      <c r="JTJ65" s="47"/>
      <c r="JTK65" s="47"/>
      <c r="JTL65" s="47"/>
      <c r="JTM65" s="47"/>
      <c r="JTN65" s="47"/>
      <c r="JTO65" s="47"/>
      <c r="JTP65" s="47"/>
      <c r="JTQ65" s="47"/>
      <c r="JTR65" s="47"/>
      <c r="JTS65" s="47"/>
      <c r="JTT65" s="47"/>
      <c r="JTU65" s="47"/>
      <c r="JTV65" s="47"/>
      <c r="JTW65" s="47"/>
      <c r="JTX65" s="47"/>
      <c r="JTY65" s="47"/>
      <c r="JTZ65" s="47"/>
      <c r="JUA65" s="47"/>
      <c r="JUB65" s="47"/>
      <c r="JUC65" s="47"/>
      <c r="JUD65" s="47"/>
      <c r="JUE65" s="47"/>
      <c r="JUF65" s="47"/>
      <c r="JUG65" s="47"/>
      <c r="JUH65" s="47"/>
      <c r="JUI65" s="47"/>
      <c r="JUJ65" s="47"/>
      <c r="JUK65" s="47"/>
      <c r="JUL65" s="47"/>
      <c r="JUM65" s="47"/>
      <c r="JUN65" s="47"/>
      <c r="JUO65" s="47"/>
      <c r="JUP65" s="47"/>
      <c r="JUQ65" s="47"/>
      <c r="JUR65" s="47"/>
      <c r="JUS65" s="47"/>
      <c r="JUT65" s="47"/>
      <c r="JUU65" s="47"/>
      <c r="JUV65" s="47"/>
      <c r="JUW65" s="47"/>
      <c r="JUX65" s="47"/>
      <c r="JUY65" s="47"/>
      <c r="JUZ65" s="47"/>
      <c r="JVA65" s="47"/>
      <c r="JVB65" s="47"/>
      <c r="JVC65" s="47"/>
      <c r="JVD65" s="47"/>
      <c r="JVE65" s="47"/>
      <c r="JVF65" s="47"/>
      <c r="JVG65" s="47"/>
      <c r="JVH65" s="47"/>
      <c r="JVI65" s="47"/>
      <c r="JVJ65" s="47"/>
      <c r="JVK65" s="47"/>
      <c r="JVL65" s="47"/>
      <c r="JVM65" s="47"/>
      <c r="JVN65" s="47"/>
      <c r="JVO65" s="47"/>
      <c r="JVP65" s="47"/>
      <c r="JVQ65" s="47"/>
      <c r="JVR65" s="47"/>
      <c r="JVS65" s="47"/>
      <c r="JVT65" s="47"/>
      <c r="JVU65" s="47"/>
      <c r="JVV65" s="47"/>
      <c r="JVW65" s="47"/>
      <c r="JVX65" s="47"/>
      <c r="JVY65" s="47"/>
      <c r="JVZ65" s="47"/>
      <c r="JWA65" s="47"/>
      <c r="JWB65" s="47"/>
      <c r="JWC65" s="47"/>
      <c r="JWD65" s="47"/>
      <c r="JWE65" s="47"/>
      <c r="JWF65" s="47"/>
      <c r="JWG65" s="47"/>
      <c r="JWH65" s="47"/>
      <c r="JWI65" s="47"/>
      <c r="JWJ65" s="47"/>
      <c r="JWK65" s="47"/>
      <c r="JWL65" s="47"/>
      <c r="JWM65" s="47"/>
      <c r="JWN65" s="47"/>
      <c r="JWO65" s="47"/>
      <c r="JWP65" s="47"/>
      <c r="JWQ65" s="47"/>
      <c r="JWR65" s="47"/>
      <c r="JWS65" s="47"/>
      <c r="JWT65" s="47"/>
      <c r="JWU65" s="47"/>
      <c r="JWV65" s="47"/>
      <c r="JWW65" s="47"/>
      <c r="JWX65" s="47"/>
      <c r="JWY65" s="47"/>
      <c r="JWZ65" s="47"/>
      <c r="JXA65" s="47"/>
      <c r="JXB65" s="47"/>
      <c r="JXC65" s="47"/>
      <c r="JXD65" s="47"/>
      <c r="JXE65" s="47"/>
      <c r="JXF65" s="47"/>
      <c r="JXG65" s="47"/>
      <c r="JXH65" s="47"/>
      <c r="JXI65" s="47"/>
      <c r="JXJ65" s="47"/>
      <c r="JXK65" s="47"/>
      <c r="JXL65" s="47"/>
      <c r="JXM65" s="47"/>
      <c r="JXN65" s="47"/>
      <c r="JXO65" s="47"/>
      <c r="JXP65" s="47"/>
      <c r="JXQ65" s="47"/>
      <c r="JXR65" s="47"/>
      <c r="JXS65" s="47"/>
      <c r="JXT65" s="47"/>
      <c r="JXU65" s="47"/>
      <c r="JXV65" s="47"/>
      <c r="JXW65" s="47"/>
      <c r="JXX65" s="47"/>
      <c r="JXY65" s="47"/>
      <c r="JXZ65" s="47"/>
      <c r="JYA65" s="47"/>
      <c r="JYB65" s="47"/>
      <c r="JYC65" s="47"/>
      <c r="JYD65" s="47"/>
      <c r="JYE65" s="47"/>
      <c r="JYF65" s="47"/>
      <c r="JYG65" s="47"/>
      <c r="JYH65" s="47"/>
      <c r="JYI65" s="47"/>
      <c r="JYJ65" s="47"/>
      <c r="JYK65" s="47"/>
      <c r="JYL65" s="47"/>
      <c r="JYM65" s="47"/>
      <c r="JYN65" s="47"/>
      <c r="JYO65" s="47"/>
      <c r="JYP65" s="47"/>
      <c r="JYQ65" s="47"/>
      <c r="JYR65" s="47"/>
      <c r="JYS65" s="47"/>
      <c r="JYT65" s="47"/>
      <c r="JYU65" s="47"/>
      <c r="JYV65" s="47"/>
      <c r="JYW65" s="47"/>
      <c r="JYX65" s="47"/>
      <c r="JYY65" s="47"/>
      <c r="JYZ65" s="47"/>
      <c r="JZA65" s="47"/>
      <c r="JZB65" s="47"/>
      <c r="JZC65" s="47"/>
      <c r="JZD65" s="47"/>
      <c r="JZE65" s="47"/>
      <c r="JZF65" s="47"/>
      <c r="JZG65" s="47"/>
      <c r="JZH65" s="47"/>
      <c r="JZI65" s="47"/>
      <c r="JZJ65" s="47"/>
      <c r="JZK65" s="47"/>
      <c r="JZL65" s="47"/>
      <c r="JZM65" s="47"/>
      <c r="JZN65" s="47"/>
      <c r="JZO65" s="47"/>
      <c r="JZP65" s="47"/>
      <c r="JZQ65" s="47"/>
      <c r="JZR65" s="47"/>
      <c r="JZS65" s="47"/>
      <c r="JZT65" s="47"/>
      <c r="JZU65" s="47"/>
      <c r="JZV65" s="47"/>
      <c r="JZW65" s="47"/>
      <c r="JZX65" s="47"/>
      <c r="JZY65" s="47"/>
      <c r="JZZ65" s="47"/>
      <c r="KAA65" s="47"/>
      <c r="KAB65" s="47"/>
      <c r="KAC65" s="47"/>
      <c r="KAD65" s="47"/>
      <c r="KAE65" s="47"/>
      <c r="KAF65" s="47"/>
      <c r="KAG65" s="47"/>
      <c r="KAH65" s="47"/>
      <c r="KAI65" s="47"/>
      <c r="KAJ65" s="47"/>
      <c r="KAK65" s="47"/>
      <c r="KAL65" s="47"/>
      <c r="KAM65" s="47"/>
      <c r="KAN65" s="47"/>
      <c r="KAO65" s="47"/>
      <c r="KAP65" s="47"/>
      <c r="KAQ65" s="47"/>
      <c r="KAR65" s="47"/>
      <c r="KAS65" s="47"/>
      <c r="KAT65" s="47"/>
      <c r="KAU65" s="47"/>
      <c r="KAV65" s="47"/>
      <c r="KAW65" s="47"/>
      <c r="KAX65" s="47"/>
      <c r="KAY65" s="47"/>
      <c r="KAZ65" s="47"/>
      <c r="KBA65" s="47"/>
      <c r="KBB65" s="47"/>
      <c r="KBC65" s="47"/>
      <c r="KBD65" s="47"/>
      <c r="KBE65" s="47"/>
      <c r="KBF65" s="47"/>
      <c r="KBG65" s="47"/>
      <c r="KBH65" s="47"/>
      <c r="KBI65" s="47"/>
      <c r="KBJ65" s="47"/>
      <c r="KBK65" s="47"/>
      <c r="KBL65" s="47"/>
      <c r="KBM65" s="47"/>
      <c r="KBN65" s="47"/>
      <c r="KBO65" s="47"/>
      <c r="KBP65" s="47"/>
      <c r="KBQ65" s="47"/>
      <c r="KBR65" s="47"/>
      <c r="KBS65" s="47"/>
      <c r="KBT65" s="47"/>
      <c r="KBU65" s="47"/>
      <c r="KBV65" s="47"/>
      <c r="KBW65" s="47"/>
      <c r="KBX65" s="47"/>
      <c r="KBY65" s="47"/>
      <c r="KBZ65" s="47"/>
      <c r="KCA65" s="47"/>
      <c r="KCB65" s="47"/>
      <c r="KCC65" s="47"/>
      <c r="KCD65" s="47"/>
      <c r="KCE65" s="47"/>
      <c r="KCF65" s="47"/>
      <c r="KCG65" s="47"/>
      <c r="KCH65" s="47"/>
      <c r="KCI65" s="47"/>
      <c r="KCJ65" s="47"/>
      <c r="KCK65" s="47"/>
      <c r="KCL65" s="47"/>
      <c r="KCM65" s="47"/>
      <c r="KCN65" s="47"/>
      <c r="KCO65" s="47"/>
      <c r="KCP65" s="47"/>
      <c r="KCQ65" s="47"/>
      <c r="KCR65" s="47"/>
      <c r="KCS65" s="47"/>
      <c r="KCT65" s="47"/>
      <c r="KCU65" s="47"/>
      <c r="KCV65" s="47"/>
      <c r="KCW65" s="47"/>
      <c r="KCX65" s="47"/>
      <c r="KCY65" s="47"/>
      <c r="KCZ65" s="47"/>
      <c r="KDA65" s="47"/>
      <c r="KDB65" s="47"/>
      <c r="KDC65" s="47"/>
      <c r="KDD65" s="47"/>
      <c r="KDE65" s="47"/>
      <c r="KDF65" s="47"/>
      <c r="KDG65" s="47"/>
      <c r="KDH65" s="47"/>
      <c r="KDI65" s="47"/>
      <c r="KDJ65" s="47"/>
      <c r="KDK65" s="47"/>
      <c r="KDL65" s="47"/>
      <c r="KDM65" s="47"/>
      <c r="KDN65" s="47"/>
      <c r="KDO65" s="47"/>
      <c r="KDP65" s="47"/>
      <c r="KDQ65" s="47"/>
      <c r="KDR65" s="47"/>
      <c r="KDS65" s="47"/>
      <c r="KDT65" s="47"/>
      <c r="KDU65" s="47"/>
      <c r="KDV65" s="47"/>
      <c r="KDW65" s="47"/>
      <c r="KDX65" s="47"/>
      <c r="KDY65" s="47"/>
      <c r="KDZ65" s="47"/>
      <c r="KEA65" s="47"/>
      <c r="KEB65" s="47"/>
      <c r="KEC65" s="47"/>
      <c r="KED65" s="47"/>
      <c r="KEE65" s="47"/>
      <c r="KEF65" s="47"/>
      <c r="KEG65" s="47"/>
      <c r="KEH65" s="47"/>
      <c r="KEI65" s="47"/>
      <c r="KEJ65" s="47"/>
      <c r="KEK65" s="47"/>
      <c r="KEL65" s="47"/>
      <c r="KEM65" s="47"/>
      <c r="KEN65" s="47"/>
      <c r="KEO65" s="47"/>
      <c r="KEP65" s="47"/>
      <c r="KEQ65" s="47"/>
      <c r="KER65" s="47"/>
      <c r="KES65" s="47"/>
      <c r="KET65" s="47"/>
      <c r="KEU65" s="47"/>
      <c r="KEV65" s="47"/>
      <c r="KEW65" s="47"/>
      <c r="KEX65" s="47"/>
      <c r="KEY65" s="47"/>
      <c r="KEZ65" s="47"/>
      <c r="KFA65" s="47"/>
      <c r="KFB65" s="47"/>
      <c r="KFC65" s="47"/>
      <c r="KFD65" s="47"/>
      <c r="KFE65" s="47"/>
      <c r="KFF65" s="47"/>
      <c r="KFG65" s="47"/>
      <c r="KFH65" s="47"/>
      <c r="KFI65" s="47"/>
      <c r="KFJ65" s="47"/>
      <c r="KFK65" s="47"/>
      <c r="KFL65" s="47"/>
      <c r="KFM65" s="47"/>
      <c r="KFN65" s="47"/>
      <c r="KFO65" s="47"/>
      <c r="KFP65" s="47"/>
      <c r="KFQ65" s="47"/>
      <c r="KFR65" s="47"/>
      <c r="KFS65" s="47"/>
      <c r="KFT65" s="47"/>
      <c r="KFU65" s="47"/>
      <c r="KFV65" s="47"/>
      <c r="KFW65" s="47"/>
      <c r="KFX65" s="47"/>
      <c r="KFY65" s="47"/>
      <c r="KFZ65" s="47"/>
      <c r="KGA65" s="47"/>
      <c r="KGB65" s="47"/>
      <c r="KGC65" s="47"/>
      <c r="KGD65" s="47"/>
      <c r="KGE65" s="47"/>
      <c r="KGF65" s="47"/>
      <c r="KGG65" s="47"/>
      <c r="KGH65" s="47"/>
      <c r="KGI65" s="47"/>
      <c r="KGJ65" s="47"/>
      <c r="KGK65" s="47"/>
      <c r="KGL65" s="47"/>
      <c r="KGM65" s="47"/>
      <c r="KGN65" s="47"/>
      <c r="KGO65" s="47"/>
      <c r="KGP65" s="47"/>
      <c r="KGQ65" s="47"/>
      <c r="KGR65" s="47"/>
      <c r="KGS65" s="47"/>
      <c r="KGT65" s="47"/>
      <c r="KGU65" s="47"/>
      <c r="KGV65" s="47"/>
      <c r="KGW65" s="47"/>
      <c r="KGX65" s="47"/>
      <c r="KGY65" s="47"/>
      <c r="KGZ65" s="47"/>
      <c r="KHA65" s="47"/>
      <c r="KHB65" s="47"/>
      <c r="KHC65" s="47"/>
      <c r="KHD65" s="47"/>
      <c r="KHE65" s="47"/>
      <c r="KHF65" s="47"/>
      <c r="KHG65" s="47"/>
      <c r="KHH65" s="47"/>
      <c r="KHI65" s="47"/>
      <c r="KHJ65" s="47"/>
      <c r="KHK65" s="47"/>
      <c r="KHL65" s="47"/>
      <c r="KHM65" s="47"/>
      <c r="KHN65" s="47"/>
      <c r="KHO65" s="47"/>
      <c r="KHP65" s="47"/>
      <c r="KHQ65" s="47"/>
      <c r="KHR65" s="47"/>
      <c r="KHS65" s="47"/>
      <c r="KHT65" s="47"/>
      <c r="KHU65" s="47"/>
      <c r="KHV65" s="47"/>
      <c r="KHW65" s="47"/>
      <c r="KHX65" s="47"/>
      <c r="KHY65" s="47"/>
      <c r="KHZ65" s="47"/>
      <c r="KIA65" s="47"/>
      <c r="KIB65" s="47"/>
      <c r="KIC65" s="47"/>
      <c r="KID65" s="47"/>
      <c r="KIE65" s="47"/>
      <c r="KIF65" s="47"/>
      <c r="KIG65" s="47"/>
      <c r="KIH65" s="47"/>
      <c r="KII65" s="47"/>
      <c r="KIJ65" s="47"/>
      <c r="KIK65" s="47"/>
      <c r="KIL65" s="47"/>
      <c r="KIM65" s="47"/>
      <c r="KIN65" s="47"/>
      <c r="KIO65" s="47"/>
      <c r="KIP65" s="47"/>
      <c r="KIQ65" s="47"/>
      <c r="KIR65" s="47"/>
      <c r="KIS65" s="47"/>
      <c r="KIT65" s="47"/>
      <c r="KIU65" s="47"/>
      <c r="KIV65" s="47"/>
      <c r="KIW65" s="47"/>
      <c r="KIX65" s="47"/>
      <c r="KIY65" s="47"/>
      <c r="KIZ65" s="47"/>
      <c r="KJA65" s="47"/>
      <c r="KJB65" s="47"/>
      <c r="KJC65" s="47"/>
      <c r="KJD65" s="47"/>
      <c r="KJE65" s="47"/>
      <c r="KJF65" s="47"/>
      <c r="KJG65" s="47"/>
      <c r="KJH65" s="47"/>
      <c r="KJI65" s="47"/>
      <c r="KJJ65" s="47"/>
      <c r="KJK65" s="47"/>
      <c r="KJL65" s="47"/>
      <c r="KJM65" s="47"/>
      <c r="KJN65" s="47"/>
      <c r="KJO65" s="47"/>
      <c r="KJP65" s="47"/>
      <c r="KJQ65" s="47"/>
      <c r="KJR65" s="47"/>
      <c r="KJS65" s="47"/>
      <c r="KJT65" s="47"/>
      <c r="KJU65" s="47"/>
      <c r="KJV65" s="47"/>
      <c r="KJW65" s="47"/>
      <c r="KJX65" s="47"/>
      <c r="KJY65" s="47"/>
      <c r="KJZ65" s="47"/>
      <c r="KKA65" s="47"/>
      <c r="KKB65" s="47"/>
      <c r="KKC65" s="47"/>
      <c r="KKD65" s="47"/>
      <c r="KKE65" s="47"/>
      <c r="KKF65" s="47"/>
      <c r="KKG65" s="47"/>
      <c r="KKH65" s="47"/>
      <c r="KKI65" s="47"/>
      <c r="KKJ65" s="47"/>
      <c r="KKK65" s="47"/>
      <c r="KKL65" s="47"/>
      <c r="KKM65" s="47"/>
      <c r="KKN65" s="47"/>
      <c r="KKO65" s="47"/>
      <c r="KKP65" s="47"/>
      <c r="KKQ65" s="47"/>
      <c r="KKR65" s="47"/>
      <c r="KKS65" s="47"/>
      <c r="KKT65" s="47"/>
      <c r="KKU65" s="47"/>
      <c r="KKV65" s="47"/>
      <c r="KKW65" s="47"/>
      <c r="KKX65" s="47"/>
      <c r="KKY65" s="47"/>
      <c r="KKZ65" s="47"/>
      <c r="KLA65" s="47"/>
      <c r="KLB65" s="47"/>
      <c r="KLC65" s="47"/>
      <c r="KLD65" s="47"/>
      <c r="KLE65" s="47"/>
      <c r="KLF65" s="47"/>
      <c r="KLG65" s="47"/>
      <c r="KLH65" s="47"/>
      <c r="KLI65" s="47"/>
      <c r="KLJ65" s="47"/>
      <c r="KLK65" s="47"/>
      <c r="KLL65" s="47"/>
      <c r="KLM65" s="47"/>
      <c r="KLN65" s="47"/>
      <c r="KLO65" s="47"/>
      <c r="KLP65" s="47"/>
      <c r="KLQ65" s="47"/>
      <c r="KLR65" s="47"/>
      <c r="KLS65" s="47"/>
      <c r="KLT65" s="47"/>
      <c r="KLU65" s="47"/>
      <c r="KLV65" s="47"/>
      <c r="KLW65" s="47"/>
      <c r="KLX65" s="47"/>
      <c r="KLY65" s="47"/>
      <c r="KLZ65" s="47"/>
      <c r="KMA65" s="47"/>
      <c r="KMB65" s="47"/>
      <c r="KMC65" s="47"/>
      <c r="KMD65" s="47"/>
      <c r="KME65" s="47"/>
      <c r="KMF65" s="47"/>
      <c r="KMG65" s="47"/>
      <c r="KMH65" s="47"/>
      <c r="KMI65" s="47"/>
      <c r="KMJ65" s="47"/>
      <c r="KMK65" s="47"/>
      <c r="KML65" s="47"/>
      <c r="KMM65" s="47"/>
      <c r="KMN65" s="47"/>
      <c r="KMO65" s="47"/>
      <c r="KMP65" s="47"/>
      <c r="KMQ65" s="47"/>
      <c r="KMR65" s="47"/>
      <c r="KMS65" s="47"/>
      <c r="KMT65" s="47"/>
      <c r="KMU65" s="47"/>
      <c r="KMV65" s="47"/>
      <c r="KMW65" s="47"/>
      <c r="KMX65" s="47"/>
      <c r="KMY65" s="47"/>
      <c r="KMZ65" s="47"/>
      <c r="KNA65" s="47"/>
      <c r="KNB65" s="47"/>
      <c r="KNC65" s="47"/>
      <c r="KND65" s="47"/>
      <c r="KNE65" s="47"/>
      <c r="KNF65" s="47"/>
      <c r="KNG65" s="47"/>
      <c r="KNH65" s="47"/>
      <c r="KNI65" s="47"/>
      <c r="KNJ65" s="47"/>
      <c r="KNK65" s="47"/>
      <c r="KNL65" s="47"/>
      <c r="KNM65" s="47"/>
      <c r="KNN65" s="47"/>
      <c r="KNO65" s="47"/>
      <c r="KNP65" s="47"/>
      <c r="KNQ65" s="47"/>
      <c r="KNR65" s="47"/>
      <c r="KNS65" s="47"/>
      <c r="KNT65" s="47"/>
      <c r="KNU65" s="47"/>
      <c r="KNV65" s="47"/>
      <c r="KNW65" s="47"/>
      <c r="KNX65" s="47"/>
      <c r="KNY65" s="47"/>
      <c r="KNZ65" s="47"/>
      <c r="KOA65" s="47"/>
      <c r="KOB65" s="47"/>
      <c r="KOC65" s="47"/>
      <c r="KOD65" s="47"/>
      <c r="KOE65" s="47"/>
      <c r="KOF65" s="47"/>
      <c r="KOG65" s="47"/>
      <c r="KOH65" s="47"/>
      <c r="KOI65" s="47"/>
      <c r="KOJ65" s="47"/>
      <c r="KOK65" s="47"/>
      <c r="KOL65" s="47"/>
      <c r="KOM65" s="47"/>
      <c r="KON65" s="47"/>
      <c r="KOO65" s="47"/>
      <c r="KOP65" s="47"/>
      <c r="KOQ65" s="47"/>
      <c r="KOR65" s="47"/>
      <c r="KOS65" s="47"/>
      <c r="KOT65" s="47"/>
      <c r="KOU65" s="47"/>
      <c r="KOV65" s="47"/>
      <c r="KOW65" s="47"/>
      <c r="KOX65" s="47"/>
      <c r="KOY65" s="47"/>
      <c r="KOZ65" s="47"/>
      <c r="KPA65" s="47"/>
      <c r="KPB65" s="47"/>
      <c r="KPC65" s="47"/>
      <c r="KPD65" s="47"/>
      <c r="KPE65" s="47"/>
      <c r="KPF65" s="47"/>
      <c r="KPG65" s="47"/>
      <c r="KPH65" s="47"/>
      <c r="KPI65" s="47"/>
      <c r="KPJ65" s="47"/>
      <c r="KPK65" s="47"/>
      <c r="KPL65" s="47"/>
      <c r="KPM65" s="47"/>
      <c r="KPN65" s="47"/>
      <c r="KPO65" s="47"/>
      <c r="KPP65" s="47"/>
      <c r="KPQ65" s="47"/>
      <c r="KPR65" s="47"/>
      <c r="KPS65" s="47"/>
      <c r="KPT65" s="47"/>
      <c r="KPU65" s="47"/>
      <c r="KPV65" s="47"/>
      <c r="KPW65" s="47"/>
      <c r="KPX65" s="47"/>
      <c r="KPY65" s="47"/>
      <c r="KPZ65" s="47"/>
      <c r="KQA65" s="47"/>
      <c r="KQB65" s="47"/>
      <c r="KQC65" s="47"/>
      <c r="KQD65" s="47"/>
      <c r="KQE65" s="47"/>
      <c r="KQF65" s="47"/>
      <c r="KQG65" s="47"/>
      <c r="KQH65" s="47"/>
      <c r="KQI65" s="47"/>
      <c r="KQJ65" s="47"/>
      <c r="KQK65" s="47"/>
      <c r="KQL65" s="47"/>
      <c r="KQM65" s="47"/>
      <c r="KQN65" s="47"/>
      <c r="KQO65" s="47"/>
      <c r="KQP65" s="47"/>
      <c r="KQQ65" s="47"/>
      <c r="KQR65" s="47"/>
      <c r="KQS65" s="47"/>
      <c r="KQT65" s="47"/>
      <c r="KQU65" s="47"/>
      <c r="KQV65" s="47"/>
      <c r="KQW65" s="47"/>
      <c r="KQX65" s="47"/>
      <c r="KQY65" s="47"/>
      <c r="KQZ65" s="47"/>
      <c r="KRA65" s="47"/>
      <c r="KRB65" s="47"/>
      <c r="KRC65" s="47"/>
      <c r="KRD65" s="47"/>
      <c r="KRE65" s="47"/>
      <c r="KRF65" s="47"/>
      <c r="KRG65" s="47"/>
      <c r="KRH65" s="47"/>
      <c r="KRI65" s="47"/>
      <c r="KRJ65" s="47"/>
      <c r="KRK65" s="47"/>
      <c r="KRL65" s="47"/>
      <c r="KRM65" s="47"/>
      <c r="KRN65" s="47"/>
      <c r="KRO65" s="47"/>
      <c r="KRP65" s="47"/>
      <c r="KRQ65" s="47"/>
      <c r="KRR65" s="47"/>
      <c r="KRS65" s="47"/>
      <c r="KRT65" s="47"/>
      <c r="KRU65" s="47"/>
      <c r="KRV65" s="47"/>
      <c r="KRW65" s="47"/>
      <c r="KRX65" s="47"/>
      <c r="KRY65" s="47"/>
      <c r="KRZ65" s="47"/>
      <c r="KSA65" s="47"/>
      <c r="KSB65" s="47"/>
      <c r="KSC65" s="47"/>
      <c r="KSD65" s="47"/>
      <c r="KSE65" s="47"/>
      <c r="KSF65" s="47"/>
      <c r="KSG65" s="47"/>
      <c r="KSH65" s="47"/>
      <c r="KSI65" s="47"/>
      <c r="KSJ65" s="47"/>
      <c r="KSK65" s="47"/>
      <c r="KSL65" s="47"/>
      <c r="KSM65" s="47"/>
      <c r="KSN65" s="47"/>
      <c r="KSO65" s="47"/>
      <c r="KSP65" s="47"/>
      <c r="KSQ65" s="47"/>
      <c r="KSR65" s="47"/>
      <c r="KSS65" s="47"/>
      <c r="KST65" s="47"/>
      <c r="KSU65" s="47"/>
      <c r="KSV65" s="47"/>
      <c r="KSW65" s="47"/>
      <c r="KSX65" s="47"/>
      <c r="KSY65" s="47"/>
      <c r="KSZ65" s="47"/>
      <c r="KTA65" s="47"/>
      <c r="KTB65" s="47"/>
      <c r="KTC65" s="47"/>
      <c r="KTD65" s="47"/>
      <c r="KTE65" s="47"/>
      <c r="KTF65" s="47"/>
      <c r="KTG65" s="47"/>
      <c r="KTH65" s="47"/>
      <c r="KTI65" s="47"/>
      <c r="KTJ65" s="47"/>
      <c r="KTK65" s="47"/>
      <c r="KTL65" s="47"/>
      <c r="KTM65" s="47"/>
      <c r="KTN65" s="47"/>
      <c r="KTO65" s="47"/>
      <c r="KTP65" s="47"/>
      <c r="KTQ65" s="47"/>
      <c r="KTR65" s="47"/>
      <c r="KTS65" s="47"/>
      <c r="KTT65" s="47"/>
      <c r="KTU65" s="47"/>
      <c r="KTV65" s="47"/>
      <c r="KTW65" s="47"/>
      <c r="KTX65" s="47"/>
      <c r="KTY65" s="47"/>
      <c r="KTZ65" s="47"/>
      <c r="KUA65" s="47"/>
      <c r="KUB65" s="47"/>
      <c r="KUC65" s="47"/>
      <c r="KUD65" s="47"/>
      <c r="KUE65" s="47"/>
      <c r="KUF65" s="47"/>
      <c r="KUG65" s="47"/>
      <c r="KUH65" s="47"/>
      <c r="KUI65" s="47"/>
      <c r="KUJ65" s="47"/>
      <c r="KUK65" s="47"/>
      <c r="KUL65" s="47"/>
      <c r="KUM65" s="47"/>
      <c r="KUN65" s="47"/>
      <c r="KUO65" s="47"/>
      <c r="KUP65" s="47"/>
      <c r="KUQ65" s="47"/>
      <c r="KUR65" s="47"/>
      <c r="KUS65" s="47"/>
      <c r="KUT65" s="47"/>
      <c r="KUU65" s="47"/>
      <c r="KUV65" s="47"/>
      <c r="KUW65" s="47"/>
      <c r="KUX65" s="47"/>
      <c r="KUY65" s="47"/>
      <c r="KUZ65" s="47"/>
      <c r="KVA65" s="47"/>
      <c r="KVB65" s="47"/>
      <c r="KVC65" s="47"/>
      <c r="KVD65" s="47"/>
      <c r="KVE65" s="47"/>
      <c r="KVF65" s="47"/>
      <c r="KVG65" s="47"/>
      <c r="KVH65" s="47"/>
      <c r="KVI65" s="47"/>
      <c r="KVJ65" s="47"/>
      <c r="KVK65" s="47"/>
      <c r="KVL65" s="47"/>
      <c r="KVM65" s="47"/>
      <c r="KVN65" s="47"/>
      <c r="KVO65" s="47"/>
      <c r="KVP65" s="47"/>
      <c r="KVQ65" s="47"/>
      <c r="KVR65" s="47"/>
      <c r="KVS65" s="47"/>
      <c r="KVT65" s="47"/>
      <c r="KVU65" s="47"/>
      <c r="KVV65" s="47"/>
      <c r="KVW65" s="47"/>
      <c r="KVX65" s="47"/>
      <c r="KVY65" s="47"/>
      <c r="KVZ65" s="47"/>
      <c r="KWA65" s="47"/>
      <c r="KWB65" s="47"/>
      <c r="KWC65" s="47"/>
      <c r="KWD65" s="47"/>
      <c r="KWE65" s="47"/>
      <c r="KWF65" s="47"/>
      <c r="KWG65" s="47"/>
      <c r="KWH65" s="47"/>
      <c r="KWI65" s="47"/>
      <c r="KWJ65" s="47"/>
      <c r="KWK65" s="47"/>
      <c r="KWL65" s="47"/>
      <c r="KWM65" s="47"/>
      <c r="KWN65" s="47"/>
      <c r="KWO65" s="47"/>
      <c r="KWP65" s="47"/>
      <c r="KWQ65" s="47"/>
      <c r="KWR65" s="47"/>
      <c r="KWS65" s="47"/>
      <c r="KWT65" s="47"/>
      <c r="KWU65" s="47"/>
      <c r="KWV65" s="47"/>
      <c r="KWW65" s="47"/>
      <c r="KWX65" s="47"/>
      <c r="KWY65" s="47"/>
      <c r="KWZ65" s="47"/>
      <c r="KXA65" s="47"/>
      <c r="KXB65" s="47"/>
      <c r="KXC65" s="47"/>
      <c r="KXD65" s="47"/>
      <c r="KXE65" s="47"/>
      <c r="KXF65" s="47"/>
      <c r="KXG65" s="47"/>
      <c r="KXH65" s="47"/>
      <c r="KXI65" s="47"/>
      <c r="KXJ65" s="47"/>
      <c r="KXK65" s="47"/>
      <c r="KXL65" s="47"/>
      <c r="KXM65" s="47"/>
      <c r="KXN65" s="47"/>
      <c r="KXO65" s="47"/>
      <c r="KXP65" s="47"/>
      <c r="KXQ65" s="47"/>
      <c r="KXR65" s="47"/>
      <c r="KXS65" s="47"/>
      <c r="KXT65" s="47"/>
      <c r="KXU65" s="47"/>
      <c r="KXV65" s="47"/>
      <c r="KXW65" s="47"/>
      <c r="KXX65" s="47"/>
      <c r="KXY65" s="47"/>
      <c r="KXZ65" s="47"/>
      <c r="KYA65" s="47"/>
      <c r="KYB65" s="47"/>
      <c r="KYC65" s="47"/>
      <c r="KYD65" s="47"/>
      <c r="KYE65" s="47"/>
      <c r="KYF65" s="47"/>
      <c r="KYG65" s="47"/>
      <c r="KYH65" s="47"/>
      <c r="KYI65" s="47"/>
      <c r="KYJ65" s="47"/>
      <c r="KYK65" s="47"/>
      <c r="KYL65" s="47"/>
      <c r="KYM65" s="47"/>
      <c r="KYN65" s="47"/>
      <c r="KYO65" s="47"/>
      <c r="KYP65" s="47"/>
      <c r="KYQ65" s="47"/>
      <c r="KYR65" s="47"/>
      <c r="KYS65" s="47"/>
      <c r="KYT65" s="47"/>
      <c r="KYU65" s="47"/>
      <c r="KYV65" s="47"/>
      <c r="KYW65" s="47"/>
      <c r="KYX65" s="47"/>
      <c r="KYY65" s="47"/>
      <c r="KYZ65" s="47"/>
      <c r="KZA65" s="47"/>
      <c r="KZB65" s="47"/>
      <c r="KZC65" s="47"/>
      <c r="KZD65" s="47"/>
      <c r="KZE65" s="47"/>
      <c r="KZF65" s="47"/>
      <c r="KZG65" s="47"/>
      <c r="KZH65" s="47"/>
      <c r="KZI65" s="47"/>
      <c r="KZJ65" s="47"/>
      <c r="KZK65" s="47"/>
      <c r="KZL65" s="47"/>
      <c r="KZM65" s="47"/>
      <c r="KZN65" s="47"/>
      <c r="KZO65" s="47"/>
      <c r="KZP65" s="47"/>
      <c r="KZQ65" s="47"/>
      <c r="KZR65" s="47"/>
      <c r="KZS65" s="47"/>
      <c r="KZT65" s="47"/>
      <c r="KZU65" s="47"/>
      <c r="KZV65" s="47"/>
      <c r="KZW65" s="47"/>
      <c r="KZX65" s="47"/>
      <c r="KZY65" s="47"/>
      <c r="KZZ65" s="47"/>
      <c r="LAA65" s="47"/>
      <c r="LAB65" s="47"/>
      <c r="LAC65" s="47"/>
      <c r="LAD65" s="47"/>
      <c r="LAE65" s="47"/>
      <c r="LAF65" s="47"/>
      <c r="LAG65" s="47"/>
      <c r="LAH65" s="47"/>
      <c r="LAI65" s="47"/>
      <c r="LAJ65" s="47"/>
      <c r="LAK65" s="47"/>
      <c r="LAL65" s="47"/>
      <c r="LAM65" s="47"/>
      <c r="LAN65" s="47"/>
      <c r="LAO65" s="47"/>
      <c r="LAP65" s="47"/>
      <c r="LAQ65" s="47"/>
      <c r="LAR65" s="47"/>
      <c r="LAS65" s="47"/>
      <c r="LAT65" s="47"/>
      <c r="LAU65" s="47"/>
      <c r="LAV65" s="47"/>
      <c r="LAW65" s="47"/>
      <c r="LAX65" s="47"/>
      <c r="LAY65" s="47"/>
      <c r="LAZ65" s="47"/>
      <c r="LBA65" s="47"/>
      <c r="LBB65" s="47"/>
      <c r="LBC65" s="47"/>
      <c r="LBD65" s="47"/>
      <c r="LBE65" s="47"/>
      <c r="LBF65" s="47"/>
      <c r="LBG65" s="47"/>
      <c r="LBH65" s="47"/>
      <c r="LBI65" s="47"/>
      <c r="LBJ65" s="47"/>
      <c r="LBK65" s="47"/>
      <c r="LBL65" s="47"/>
      <c r="LBM65" s="47"/>
      <c r="LBN65" s="47"/>
      <c r="LBO65" s="47"/>
      <c r="LBP65" s="47"/>
      <c r="LBQ65" s="47"/>
      <c r="LBR65" s="47"/>
      <c r="LBS65" s="47"/>
      <c r="LBT65" s="47"/>
      <c r="LBU65" s="47"/>
      <c r="LBV65" s="47"/>
      <c r="LBW65" s="47"/>
      <c r="LBX65" s="47"/>
      <c r="LBY65" s="47"/>
      <c r="LBZ65" s="47"/>
      <c r="LCA65" s="47"/>
      <c r="LCB65" s="47"/>
      <c r="LCC65" s="47"/>
      <c r="LCD65" s="47"/>
      <c r="LCE65" s="47"/>
      <c r="LCF65" s="47"/>
      <c r="LCG65" s="47"/>
      <c r="LCH65" s="47"/>
      <c r="LCI65" s="47"/>
      <c r="LCJ65" s="47"/>
      <c r="LCK65" s="47"/>
      <c r="LCL65" s="47"/>
      <c r="LCM65" s="47"/>
      <c r="LCN65" s="47"/>
      <c r="LCO65" s="47"/>
      <c r="LCP65" s="47"/>
      <c r="LCQ65" s="47"/>
      <c r="LCR65" s="47"/>
      <c r="LCS65" s="47"/>
      <c r="LCT65" s="47"/>
      <c r="LCU65" s="47"/>
      <c r="LCV65" s="47"/>
      <c r="LCW65" s="47"/>
      <c r="LCX65" s="47"/>
      <c r="LCY65" s="47"/>
      <c r="LCZ65" s="47"/>
      <c r="LDA65" s="47"/>
      <c r="LDB65" s="47"/>
      <c r="LDC65" s="47"/>
      <c r="LDD65" s="47"/>
      <c r="LDE65" s="47"/>
      <c r="LDF65" s="47"/>
      <c r="LDG65" s="47"/>
      <c r="LDH65" s="47"/>
      <c r="LDI65" s="47"/>
      <c r="LDJ65" s="47"/>
      <c r="LDK65" s="47"/>
      <c r="LDL65" s="47"/>
      <c r="LDM65" s="47"/>
      <c r="LDN65" s="47"/>
      <c r="LDO65" s="47"/>
      <c r="LDP65" s="47"/>
      <c r="LDQ65" s="47"/>
      <c r="LDR65" s="47"/>
      <c r="LDS65" s="47"/>
      <c r="LDT65" s="47"/>
      <c r="LDU65" s="47"/>
      <c r="LDV65" s="47"/>
      <c r="LDW65" s="47"/>
      <c r="LDX65" s="47"/>
      <c r="LDY65" s="47"/>
      <c r="LDZ65" s="47"/>
      <c r="LEA65" s="47"/>
      <c r="LEB65" s="47"/>
      <c r="LEC65" s="47"/>
      <c r="LED65" s="47"/>
      <c r="LEE65" s="47"/>
      <c r="LEF65" s="47"/>
      <c r="LEG65" s="47"/>
      <c r="LEH65" s="47"/>
      <c r="LEI65" s="47"/>
      <c r="LEJ65" s="47"/>
      <c r="LEK65" s="47"/>
      <c r="LEL65" s="47"/>
      <c r="LEM65" s="47"/>
      <c r="LEN65" s="47"/>
      <c r="LEO65" s="47"/>
      <c r="LEP65" s="47"/>
      <c r="LEQ65" s="47"/>
      <c r="LER65" s="47"/>
      <c r="LES65" s="47"/>
      <c r="LET65" s="47"/>
      <c r="LEU65" s="47"/>
      <c r="LEV65" s="47"/>
      <c r="LEW65" s="47"/>
      <c r="LEX65" s="47"/>
      <c r="LEY65" s="47"/>
      <c r="LEZ65" s="47"/>
      <c r="LFA65" s="47"/>
      <c r="LFB65" s="47"/>
      <c r="LFC65" s="47"/>
      <c r="LFD65" s="47"/>
      <c r="LFE65" s="47"/>
      <c r="LFF65" s="47"/>
      <c r="LFG65" s="47"/>
      <c r="LFH65" s="47"/>
      <c r="LFI65" s="47"/>
      <c r="LFJ65" s="47"/>
      <c r="LFK65" s="47"/>
      <c r="LFL65" s="47"/>
      <c r="LFM65" s="47"/>
      <c r="LFN65" s="47"/>
      <c r="LFO65" s="47"/>
      <c r="LFP65" s="47"/>
      <c r="LFQ65" s="47"/>
      <c r="LFR65" s="47"/>
      <c r="LFS65" s="47"/>
      <c r="LFT65" s="47"/>
      <c r="LFU65" s="47"/>
      <c r="LFV65" s="47"/>
      <c r="LFW65" s="47"/>
      <c r="LFX65" s="47"/>
      <c r="LFY65" s="47"/>
      <c r="LFZ65" s="47"/>
      <c r="LGA65" s="47"/>
      <c r="LGB65" s="47"/>
      <c r="LGC65" s="47"/>
      <c r="LGD65" s="47"/>
      <c r="LGE65" s="47"/>
      <c r="LGF65" s="47"/>
      <c r="LGG65" s="47"/>
      <c r="LGH65" s="47"/>
      <c r="LGI65" s="47"/>
      <c r="LGJ65" s="47"/>
      <c r="LGK65" s="47"/>
      <c r="LGL65" s="47"/>
      <c r="LGM65" s="47"/>
      <c r="LGN65" s="47"/>
      <c r="LGO65" s="47"/>
      <c r="LGP65" s="47"/>
      <c r="LGQ65" s="47"/>
      <c r="LGR65" s="47"/>
      <c r="LGS65" s="47"/>
      <c r="LGT65" s="47"/>
      <c r="LGU65" s="47"/>
      <c r="LGV65" s="47"/>
      <c r="LGW65" s="47"/>
      <c r="LGX65" s="47"/>
      <c r="LGY65" s="47"/>
      <c r="LGZ65" s="47"/>
      <c r="LHA65" s="47"/>
      <c r="LHB65" s="47"/>
      <c r="LHC65" s="47"/>
      <c r="LHD65" s="47"/>
      <c r="LHE65" s="47"/>
      <c r="LHF65" s="47"/>
      <c r="LHG65" s="47"/>
      <c r="LHH65" s="47"/>
      <c r="LHI65" s="47"/>
      <c r="LHJ65" s="47"/>
      <c r="LHK65" s="47"/>
      <c r="LHL65" s="47"/>
      <c r="LHM65" s="47"/>
      <c r="LHN65" s="47"/>
      <c r="LHO65" s="47"/>
      <c r="LHP65" s="47"/>
      <c r="LHQ65" s="47"/>
      <c r="LHR65" s="47"/>
      <c r="LHS65" s="47"/>
      <c r="LHT65" s="47"/>
      <c r="LHU65" s="47"/>
      <c r="LHV65" s="47"/>
      <c r="LHW65" s="47"/>
      <c r="LHX65" s="47"/>
      <c r="LHY65" s="47"/>
      <c r="LHZ65" s="47"/>
      <c r="LIA65" s="47"/>
      <c r="LIB65" s="47"/>
      <c r="LIC65" s="47"/>
      <c r="LID65" s="47"/>
      <c r="LIE65" s="47"/>
      <c r="LIF65" s="47"/>
      <c r="LIG65" s="47"/>
      <c r="LIH65" s="47"/>
      <c r="LII65" s="47"/>
      <c r="LIJ65" s="47"/>
      <c r="LIK65" s="47"/>
      <c r="LIL65" s="47"/>
      <c r="LIM65" s="47"/>
      <c r="LIN65" s="47"/>
      <c r="LIO65" s="47"/>
      <c r="LIP65" s="47"/>
      <c r="LIQ65" s="47"/>
      <c r="LIR65" s="47"/>
      <c r="LIS65" s="47"/>
      <c r="LIT65" s="47"/>
      <c r="LIU65" s="47"/>
      <c r="LIV65" s="47"/>
      <c r="LIW65" s="47"/>
      <c r="LIX65" s="47"/>
      <c r="LIY65" s="47"/>
      <c r="LIZ65" s="47"/>
      <c r="LJA65" s="47"/>
      <c r="LJB65" s="47"/>
      <c r="LJC65" s="47"/>
      <c r="LJD65" s="47"/>
      <c r="LJE65" s="47"/>
      <c r="LJF65" s="47"/>
      <c r="LJG65" s="47"/>
      <c r="LJH65" s="47"/>
      <c r="LJI65" s="47"/>
      <c r="LJJ65" s="47"/>
      <c r="LJK65" s="47"/>
      <c r="LJL65" s="47"/>
      <c r="LJM65" s="47"/>
      <c r="LJN65" s="47"/>
      <c r="LJO65" s="47"/>
      <c r="LJP65" s="47"/>
      <c r="LJQ65" s="47"/>
      <c r="LJR65" s="47"/>
      <c r="LJS65" s="47"/>
      <c r="LJT65" s="47"/>
      <c r="LJU65" s="47"/>
      <c r="LJV65" s="47"/>
      <c r="LJW65" s="47"/>
      <c r="LJX65" s="47"/>
      <c r="LJY65" s="47"/>
      <c r="LJZ65" s="47"/>
      <c r="LKA65" s="47"/>
      <c r="LKB65" s="47"/>
      <c r="LKC65" s="47"/>
      <c r="LKD65" s="47"/>
      <c r="LKE65" s="47"/>
      <c r="LKF65" s="47"/>
      <c r="LKG65" s="47"/>
      <c r="LKH65" s="47"/>
      <c r="LKI65" s="47"/>
      <c r="LKJ65" s="47"/>
      <c r="LKK65" s="47"/>
      <c r="LKL65" s="47"/>
      <c r="LKM65" s="47"/>
      <c r="LKN65" s="47"/>
      <c r="LKO65" s="47"/>
      <c r="LKP65" s="47"/>
      <c r="LKQ65" s="47"/>
      <c r="LKR65" s="47"/>
      <c r="LKS65" s="47"/>
      <c r="LKT65" s="47"/>
      <c r="LKU65" s="47"/>
      <c r="LKV65" s="47"/>
      <c r="LKW65" s="47"/>
      <c r="LKX65" s="47"/>
      <c r="LKY65" s="47"/>
      <c r="LKZ65" s="47"/>
      <c r="LLA65" s="47"/>
      <c r="LLB65" s="47"/>
      <c r="LLC65" s="47"/>
      <c r="LLD65" s="47"/>
      <c r="LLE65" s="47"/>
      <c r="LLF65" s="47"/>
      <c r="LLG65" s="47"/>
      <c r="LLH65" s="47"/>
      <c r="LLI65" s="47"/>
      <c r="LLJ65" s="47"/>
      <c r="LLK65" s="47"/>
      <c r="LLL65" s="47"/>
      <c r="LLM65" s="47"/>
      <c r="LLN65" s="47"/>
      <c r="LLO65" s="47"/>
      <c r="LLP65" s="47"/>
      <c r="LLQ65" s="47"/>
      <c r="LLR65" s="47"/>
      <c r="LLS65" s="47"/>
      <c r="LLT65" s="47"/>
      <c r="LLU65" s="47"/>
      <c r="LLV65" s="47"/>
      <c r="LLW65" s="47"/>
      <c r="LLX65" s="47"/>
      <c r="LLY65" s="47"/>
      <c r="LLZ65" s="47"/>
      <c r="LMA65" s="47"/>
      <c r="LMB65" s="47"/>
      <c r="LMC65" s="47"/>
      <c r="LMD65" s="47"/>
      <c r="LME65" s="47"/>
      <c r="LMF65" s="47"/>
      <c r="LMG65" s="47"/>
      <c r="LMH65" s="47"/>
      <c r="LMI65" s="47"/>
      <c r="LMJ65" s="47"/>
      <c r="LMK65" s="47"/>
      <c r="LML65" s="47"/>
      <c r="LMM65" s="47"/>
      <c r="LMN65" s="47"/>
      <c r="LMO65" s="47"/>
      <c r="LMP65" s="47"/>
      <c r="LMQ65" s="47"/>
      <c r="LMR65" s="47"/>
      <c r="LMS65" s="47"/>
      <c r="LMT65" s="47"/>
      <c r="LMU65" s="47"/>
      <c r="LMV65" s="47"/>
      <c r="LMW65" s="47"/>
      <c r="LMX65" s="47"/>
      <c r="LMY65" s="47"/>
      <c r="LMZ65" s="47"/>
      <c r="LNA65" s="47"/>
      <c r="LNB65" s="47"/>
      <c r="LNC65" s="47"/>
      <c r="LND65" s="47"/>
      <c r="LNE65" s="47"/>
      <c r="LNF65" s="47"/>
      <c r="LNG65" s="47"/>
      <c r="LNH65" s="47"/>
      <c r="LNI65" s="47"/>
      <c r="LNJ65" s="47"/>
      <c r="LNK65" s="47"/>
      <c r="LNL65" s="47"/>
      <c r="LNM65" s="47"/>
      <c r="LNN65" s="47"/>
      <c r="LNO65" s="47"/>
      <c r="LNP65" s="47"/>
      <c r="LNQ65" s="47"/>
      <c r="LNR65" s="47"/>
      <c r="LNS65" s="47"/>
      <c r="LNT65" s="47"/>
      <c r="LNU65" s="47"/>
      <c r="LNV65" s="47"/>
      <c r="LNW65" s="47"/>
      <c r="LNX65" s="47"/>
      <c r="LNY65" s="47"/>
      <c r="LNZ65" s="47"/>
      <c r="LOA65" s="47"/>
      <c r="LOB65" s="47"/>
      <c r="LOC65" s="47"/>
      <c r="LOD65" s="47"/>
      <c r="LOE65" s="47"/>
      <c r="LOF65" s="47"/>
      <c r="LOG65" s="47"/>
      <c r="LOH65" s="47"/>
      <c r="LOI65" s="47"/>
      <c r="LOJ65" s="47"/>
      <c r="LOK65" s="47"/>
      <c r="LOL65" s="47"/>
      <c r="LOM65" s="47"/>
      <c r="LON65" s="47"/>
      <c r="LOO65" s="47"/>
      <c r="LOP65" s="47"/>
      <c r="LOQ65" s="47"/>
      <c r="LOR65" s="47"/>
      <c r="LOS65" s="47"/>
      <c r="LOT65" s="47"/>
      <c r="LOU65" s="47"/>
      <c r="LOV65" s="47"/>
      <c r="LOW65" s="47"/>
      <c r="LOX65" s="47"/>
      <c r="LOY65" s="47"/>
      <c r="LOZ65" s="47"/>
      <c r="LPA65" s="47"/>
      <c r="LPB65" s="47"/>
      <c r="LPC65" s="47"/>
      <c r="LPD65" s="47"/>
      <c r="LPE65" s="47"/>
      <c r="LPF65" s="47"/>
      <c r="LPG65" s="47"/>
      <c r="LPH65" s="47"/>
      <c r="LPI65" s="47"/>
      <c r="LPJ65" s="47"/>
      <c r="LPK65" s="47"/>
      <c r="LPL65" s="47"/>
      <c r="LPM65" s="47"/>
      <c r="LPN65" s="47"/>
      <c r="LPO65" s="47"/>
      <c r="LPP65" s="47"/>
      <c r="LPQ65" s="47"/>
      <c r="LPR65" s="47"/>
      <c r="LPS65" s="47"/>
      <c r="LPT65" s="47"/>
      <c r="LPU65" s="47"/>
      <c r="LPV65" s="47"/>
      <c r="LPW65" s="47"/>
      <c r="LPX65" s="47"/>
      <c r="LPY65" s="47"/>
      <c r="LPZ65" s="47"/>
      <c r="LQA65" s="47"/>
      <c r="LQB65" s="47"/>
      <c r="LQC65" s="47"/>
      <c r="LQD65" s="47"/>
      <c r="LQE65" s="47"/>
      <c r="LQF65" s="47"/>
      <c r="LQG65" s="47"/>
      <c r="LQH65" s="47"/>
      <c r="LQI65" s="47"/>
      <c r="LQJ65" s="47"/>
      <c r="LQK65" s="47"/>
      <c r="LQL65" s="47"/>
      <c r="LQM65" s="47"/>
      <c r="LQN65" s="47"/>
      <c r="LQO65" s="47"/>
      <c r="LQP65" s="47"/>
      <c r="LQQ65" s="47"/>
      <c r="LQR65" s="47"/>
      <c r="LQS65" s="47"/>
      <c r="LQT65" s="47"/>
      <c r="LQU65" s="47"/>
      <c r="LQV65" s="47"/>
      <c r="LQW65" s="47"/>
      <c r="LQX65" s="47"/>
      <c r="LQY65" s="47"/>
      <c r="LQZ65" s="47"/>
      <c r="LRA65" s="47"/>
      <c r="LRB65" s="47"/>
      <c r="LRC65" s="47"/>
      <c r="LRD65" s="47"/>
      <c r="LRE65" s="47"/>
      <c r="LRF65" s="47"/>
      <c r="LRG65" s="47"/>
      <c r="LRH65" s="47"/>
      <c r="LRI65" s="47"/>
      <c r="LRJ65" s="47"/>
      <c r="LRK65" s="47"/>
      <c r="LRL65" s="47"/>
      <c r="LRM65" s="47"/>
      <c r="LRN65" s="47"/>
      <c r="LRO65" s="47"/>
      <c r="LRP65" s="47"/>
      <c r="LRQ65" s="47"/>
      <c r="LRR65" s="47"/>
      <c r="LRS65" s="47"/>
      <c r="LRT65" s="47"/>
      <c r="LRU65" s="47"/>
      <c r="LRV65" s="47"/>
      <c r="LRW65" s="47"/>
      <c r="LRX65" s="47"/>
      <c r="LRY65" s="47"/>
      <c r="LRZ65" s="47"/>
      <c r="LSA65" s="47"/>
      <c r="LSB65" s="47"/>
      <c r="LSC65" s="47"/>
      <c r="LSD65" s="47"/>
      <c r="LSE65" s="47"/>
      <c r="LSF65" s="47"/>
      <c r="LSG65" s="47"/>
      <c r="LSH65" s="47"/>
      <c r="LSI65" s="47"/>
      <c r="LSJ65" s="47"/>
      <c r="LSK65" s="47"/>
      <c r="LSL65" s="47"/>
      <c r="LSM65" s="47"/>
      <c r="LSN65" s="47"/>
      <c r="LSO65" s="47"/>
      <c r="LSP65" s="47"/>
      <c r="LSQ65" s="47"/>
      <c r="LSR65" s="47"/>
      <c r="LSS65" s="47"/>
      <c r="LST65" s="47"/>
      <c r="LSU65" s="47"/>
      <c r="LSV65" s="47"/>
      <c r="LSW65" s="47"/>
      <c r="LSX65" s="47"/>
      <c r="LSY65" s="47"/>
      <c r="LSZ65" s="47"/>
      <c r="LTA65" s="47"/>
      <c r="LTB65" s="47"/>
      <c r="LTC65" s="47"/>
      <c r="LTD65" s="47"/>
      <c r="LTE65" s="47"/>
      <c r="LTF65" s="47"/>
      <c r="LTG65" s="47"/>
      <c r="LTH65" s="47"/>
      <c r="LTI65" s="47"/>
      <c r="LTJ65" s="47"/>
      <c r="LTK65" s="47"/>
      <c r="LTL65" s="47"/>
      <c r="LTM65" s="47"/>
      <c r="LTN65" s="47"/>
      <c r="LTO65" s="47"/>
      <c r="LTP65" s="47"/>
      <c r="LTQ65" s="47"/>
      <c r="LTR65" s="47"/>
      <c r="LTS65" s="47"/>
      <c r="LTT65" s="47"/>
      <c r="LTU65" s="47"/>
      <c r="LTV65" s="47"/>
      <c r="LTW65" s="47"/>
      <c r="LTX65" s="47"/>
      <c r="LTY65" s="47"/>
      <c r="LTZ65" s="47"/>
      <c r="LUA65" s="47"/>
      <c r="LUB65" s="47"/>
      <c r="LUC65" s="47"/>
      <c r="LUD65" s="47"/>
      <c r="LUE65" s="47"/>
      <c r="LUF65" s="47"/>
      <c r="LUG65" s="47"/>
      <c r="LUH65" s="47"/>
      <c r="LUI65" s="47"/>
      <c r="LUJ65" s="47"/>
      <c r="LUK65" s="47"/>
      <c r="LUL65" s="47"/>
      <c r="LUM65" s="47"/>
      <c r="LUN65" s="47"/>
      <c r="LUO65" s="47"/>
      <c r="LUP65" s="47"/>
      <c r="LUQ65" s="47"/>
      <c r="LUR65" s="47"/>
      <c r="LUS65" s="47"/>
      <c r="LUT65" s="47"/>
      <c r="LUU65" s="47"/>
      <c r="LUV65" s="47"/>
      <c r="LUW65" s="47"/>
      <c r="LUX65" s="47"/>
      <c r="LUY65" s="47"/>
      <c r="LUZ65" s="47"/>
      <c r="LVA65" s="47"/>
      <c r="LVB65" s="47"/>
      <c r="LVC65" s="47"/>
      <c r="LVD65" s="47"/>
      <c r="LVE65" s="47"/>
      <c r="LVF65" s="47"/>
      <c r="LVG65" s="47"/>
      <c r="LVH65" s="47"/>
      <c r="LVI65" s="47"/>
      <c r="LVJ65" s="47"/>
      <c r="LVK65" s="47"/>
      <c r="LVL65" s="47"/>
      <c r="LVM65" s="47"/>
      <c r="LVN65" s="47"/>
      <c r="LVO65" s="47"/>
      <c r="LVP65" s="47"/>
      <c r="LVQ65" s="47"/>
      <c r="LVR65" s="47"/>
      <c r="LVS65" s="47"/>
      <c r="LVT65" s="47"/>
      <c r="LVU65" s="47"/>
      <c r="LVV65" s="47"/>
      <c r="LVW65" s="47"/>
      <c r="LVX65" s="47"/>
      <c r="LVY65" s="47"/>
      <c r="LVZ65" s="47"/>
      <c r="LWA65" s="47"/>
      <c r="LWB65" s="47"/>
      <c r="LWC65" s="47"/>
      <c r="LWD65" s="47"/>
      <c r="LWE65" s="47"/>
      <c r="LWF65" s="47"/>
      <c r="LWG65" s="47"/>
      <c r="LWH65" s="47"/>
      <c r="LWI65" s="47"/>
      <c r="LWJ65" s="47"/>
      <c r="LWK65" s="47"/>
      <c r="LWL65" s="47"/>
      <c r="LWM65" s="47"/>
      <c r="LWN65" s="47"/>
      <c r="LWO65" s="47"/>
      <c r="LWP65" s="47"/>
      <c r="LWQ65" s="47"/>
      <c r="LWR65" s="47"/>
      <c r="LWS65" s="47"/>
      <c r="LWT65" s="47"/>
      <c r="LWU65" s="47"/>
      <c r="LWV65" s="47"/>
      <c r="LWW65" s="47"/>
      <c r="LWX65" s="47"/>
      <c r="LWY65" s="47"/>
      <c r="LWZ65" s="47"/>
      <c r="LXA65" s="47"/>
      <c r="LXB65" s="47"/>
      <c r="LXC65" s="47"/>
      <c r="LXD65" s="47"/>
      <c r="LXE65" s="47"/>
      <c r="LXF65" s="47"/>
      <c r="LXG65" s="47"/>
      <c r="LXH65" s="47"/>
      <c r="LXI65" s="47"/>
      <c r="LXJ65" s="47"/>
      <c r="LXK65" s="47"/>
      <c r="LXL65" s="47"/>
      <c r="LXM65" s="47"/>
      <c r="LXN65" s="47"/>
      <c r="LXO65" s="47"/>
      <c r="LXP65" s="47"/>
      <c r="LXQ65" s="47"/>
      <c r="LXR65" s="47"/>
      <c r="LXS65" s="47"/>
      <c r="LXT65" s="47"/>
      <c r="LXU65" s="47"/>
      <c r="LXV65" s="47"/>
      <c r="LXW65" s="47"/>
      <c r="LXX65" s="47"/>
      <c r="LXY65" s="47"/>
      <c r="LXZ65" s="47"/>
      <c r="LYA65" s="47"/>
      <c r="LYB65" s="47"/>
      <c r="LYC65" s="47"/>
      <c r="LYD65" s="47"/>
      <c r="LYE65" s="47"/>
      <c r="LYF65" s="47"/>
      <c r="LYG65" s="47"/>
      <c r="LYH65" s="47"/>
      <c r="LYI65" s="47"/>
      <c r="LYJ65" s="47"/>
      <c r="LYK65" s="47"/>
      <c r="LYL65" s="47"/>
      <c r="LYM65" s="47"/>
      <c r="LYN65" s="47"/>
      <c r="LYO65" s="47"/>
      <c r="LYP65" s="47"/>
      <c r="LYQ65" s="47"/>
      <c r="LYR65" s="47"/>
      <c r="LYS65" s="47"/>
      <c r="LYT65" s="47"/>
      <c r="LYU65" s="47"/>
      <c r="LYV65" s="47"/>
      <c r="LYW65" s="47"/>
      <c r="LYX65" s="47"/>
      <c r="LYY65" s="47"/>
      <c r="LYZ65" s="47"/>
      <c r="LZA65" s="47"/>
      <c r="LZB65" s="47"/>
      <c r="LZC65" s="47"/>
      <c r="LZD65" s="47"/>
      <c r="LZE65" s="47"/>
      <c r="LZF65" s="47"/>
      <c r="LZG65" s="47"/>
      <c r="LZH65" s="47"/>
      <c r="LZI65" s="47"/>
      <c r="LZJ65" s="47"/>
      <c r="LZK65" s="47"/>
      <c r="LZL65" s="47"/>
      <c r="LZM65" s="47"/>
      <c r="LZN65" s="47"/>
      <c r="LZO65" s="47"/>
      <c r="LZP65" s="47"/>
      <c r="LZQ65" s="47"/>
      <c r="LZR65" s="47"/>
      <c r="LZS65" s="47"/>
      <c r="LZT65" s="47"/>
      <c r="LZU65" s="47"/>
      <c r="LZV65" s="47"/>
      <c r="LZW65" s="47"/>
      <c r="LZX65" s="47"/>
      <c r="LZY65" s="47"/>
      <c r="LZZ65" s="47"/>
      <c r="MAA65" s="47"/>
      <c r="MAB65" s="47"/>
      <c r="MAC65" s="47"/>
      <c r="MAD65" s="47"/>
      <c r="MAE65" s="47"/>
      <c r="MAF65" s="47"/>
      <c r="MAG65" s="47"/>
      <c r="MAH65" s="47"/>
      <c r="MAI65" s="47"/>
      <c r="MAJ65" s="47"/>
      <c r="MAK65" s="47"/>
      <c r="MAL65" s="47"/>
      <c r="MAM65" s="47"/>
      <c r="MAN65" s="47"/>
      <c r="MAO65" s="47"/>
      <c r="MAP65" s="47"/>
      <c r="MAQ65" s="47"/>
      <c r="MAR65" s="47"/>
      <c r="MAS65" s="47"/>
      <c r="MAT65" s="47"/>
      <c r="MAU65" s="47"/>
      <c r="MAV65" s="47"/>
      <c r="MAW65" s="47"/>
      <c r="MAX65" s="47"/>
      <c r="MAY65" s="47"/>
      <c r="MAZ65" s="47"/>
      <c r="MBA65" s="47"/>
      <c r="MBB65" s="47"/>
      <c r="MBC65" s="47"/>
      <c r="MBD65" s="47"/>
      <c r="MBE65" s="47"/>
      <c r="MBF65" s="47"/>
      <c r="MBG65" s="47"/>
      <c r="MBH65" s="47"/>
      <c r="MBI65" s="47"/>
      <c r="MBJ65" s="47"/>
      <c r="MBK65" s="47"/>
      <c r="MBL65" s="47"/>
      <c r="MBM65" s="47"/>
      <c r="MBN65" s="47"/>
      <c r="MBO65" s="47"/>
      <c r="MBP65" s="47"/>
      <c r="MBQ65" s="47"/>
      <c r="MBR65" s="47"/>
      <c r="MBS65" s="47"/>
      <c r="MBT65" s="47"/>
      <c r="MBU65" s="47"/>
      <c r="MBV65" s="47"/>
      <c r="MBW65" s="47"/>
      <c r="MBX65" s="47"/>
      <c r="MBY65" s="47"/>
      <c r="MBZ65" s="47"/>
      <c r="MCA65" s="47"/>
      <c r="MCB65" s="47"/>
      <c r="MCC65" s="47"/>
      <c r="MCD65" s="47"/>
      <c r="MCE65" s="47"/>
      <c r="MCF65" s="47"/>
      <c r="MCG65" s="47"/>
      <c r="MCH65" s="47"/>
      <c r="MCI65" s="47"/>
      <c r="MCJ65" s="47"/>
      <c r="MCK65" s="47"/>
      <c r="MCL65" s="47"/>
      <c r="MCM65" s="47"/>
      <c r="MCN65" s="47"/>
      <c r="MCO65" s="47"/>
      <c r="MCP65" s="47"/>
      <c r="MCQ65" s="47"/>
      <c r="MCR65" s="47"/>
      <c r="MCS65" s="47"/>
      <c r="MCT65" s="47"/>
      <c r="MCU65" s="47"/>
      <c r="MCV65" s="47"/>
      <c r="MCW65" s="47"/>
      <c r="MCX65" s="47"/>
      <c r="MCY65" s="47"/>
      <c r="MCZ65" s="47"/>
      <c r="MDA65" s="47"/>
      <c r="MDB65" s="47"/>
      <c r="MDC65" s="47"/>
      <c r="MDD65" s="47"/>
      <c r="MDE65" s="47"/>
      <c r="MDF65" s="47"/>
      <c r="MDG65" s="47"/>
      <c r="MDH65" s="47"/>
      <c r="MDI65" s="47"/>
      <c r="MDJ65" s="47"/>
      <c r="MDK65" s="47"/>
      <c r="MDL65" s="47"/>
      <c r="MDM65" s="47"/>
      <c r="MDN65" s="47"/>
      <c r="MDO65" s="47"/>
      <c r="MDP65" s="47"/>
      <c r="MDQ65" s="47"/>
      <c r="MDR65" s="47"/>
      <c r="MDS65" s="47"/>
      <c r="MDT65" s="47"/>
      <c r="MDU65" s="47"/>
      <c r="MDV65" s="47"/>
      <c r="MDW65" s="47"/>
      <c r="MDX65" s="47"/>
      <c r="MDY65" s="47"/>
      <c r="MDZ65" s="47"/>
      <c r="MEA65" s="47"/>
      <c r="MEB65" s="47"/>
      <c r="MEC65" s="47"/>
      <c r="MED65" s="47"/>
      <c r="MEE65" s="47"/>
      <c r="MEF65" s="47"/>
      <c r="MEG65" s="47"/>
      <c r="MEH65" s="47"/>
      <c r="MEI65" s="47"/>
      <c r="MEJ65" s="47"/>
      <c r="MEK65" s="47"/>
      <c r="MEL65" s="47"/>
      <c r="MEM65" s="47"/>
      <c r="MEN65" s="47"/>
      <c r="MEO65" s="47"/>
      <c r="MEP65" s="47"/>
      <c r="MEQ65" s="47"/>
      <c r="MER65" s="47"/>
      <c r="MES65" s="47"/>
      <c r="MET65" s="47"/>
      <c r="MEU65" s="47"/>
      <c r="MEV65" s="47"/>
      <c r="MEW65" s="47"/>
      <c r="MEX65" s="47"/>
      <c r="MEY65" s="47"/>
      <c r="MEZ65" s="47"/>
      <c r="MFA65" s="47"/>
      <c r="MFB65" s="47"/>
      <c r="MFC65" s="47"/>
      <c r="MFD65" s="47"/>
      <c r="MFE65" s="47"/>
      <c r="MFF65" s="47"/>
      <c r="MFG65" s="47"/>
      <c r="MFH65" s="47"/>
      <c r="MFI65" s="47"/>
      <c r="MFJ65" s="47"/>
      <c r="MFK65" s="47"/>
      <c r="MFL65" s="47"/>
      <c r="MFM65" s="47"/>
      <c r="MFN65" s="47"/>
      <c r="MFO65" s="47"/>
      <c r="MFP65" s="47"/>
      <c r="MFQ65" s="47"/>
      <c r="MFR65" s="47"/>
      <c r="MFS65" s="47"/>
      <c r="MFT65" s="47"/>
      <c r="MFU65" s="47"/>
      <c r="MFV65" s="47"/>
      <c r="MFW65" s="47"/>
      <c r="MFX65" s="47"/>
      <c r="MFY65" s="47"/>
      <c r="MFZ65" s="47"/>
      <c r="MGA65" s="47"/>
      <c r="MGB65" s="47"/>
      <c r="MGC65" s="47"/>
      <c r="MGD65" s="47"/>
      <c r="MGE65" s="47"/>
      <c r="MGF65" s="47"/>
      <c r="MGG65" s="47"/>
      <c r="MGH65" s="47"/>
      <c r="MGI65" s="47"/>
      <c r="MGJ65" s="47"/>
      <c r="MGK65" s="47"/>
      <c r="MGL65" s="47"/>
      <c r="MGM65" s="47"/>
      <c r="MGN65" s="47"/>
      <c r="MGO65" s="47"/>
      <c r="MGP65" s="47"/>
      <c r="MGQ65" s="47"/>
      <c r="MGR65" s="47"/>
      <c r="MGS65" s="47"/>
      <c r="MGT65" s="47"/>
      <c r="MGU65" s="47"/>
      <c r="MGV65" s="47"/>
      <c r="MGW65" s="47"/>
      <c r="MGX65" s="47"/>
      <c r="MGY65" s="47"/>
      <c r="MGZ65" s="47"/>
      <c r="MHA65" s="47"/>
      <c r="MHB65" s="47"/>
      <c r="MHC65" s="47"/>
      <c r="MHD65" s="47"/>
      <c r="MHE65" s="47"/>
      <c r="MHF65" s="47"/>
      <c r="MHG65" s="47"/>
      <c r="MHH65" s="47"/>
      <c r="MHI65" s="47"/>
      <c r="MHJ65" s="47"/>
      <c r="MHK65" s="47"/>
      <c r="MHL65" s="47"/>
      <c r="MHM65" s="47"/>
      <c r="MHN65" s="47"/>
      <c r="MHO65" s="47"/>
      <c r="MHP65" s="47"/>
      <c r="MHQ65" s="47"/>
      <c r="MHR65" s="47"/>
      <c r="MHS65" s="47"/>
      <c r="MHT65" s="47"/>
      <c r="MHU65" s="47"/>
      <c r="MHV65" s="47"/>
      <c r="MHW65" s="47"/>
      <c r="MHX65" s="47"/>
      <c r="MHY65" s="47"/>
      <c r="MHZ65" s="47"/>
      <c r="MIA65" s="47"/>
      <c r="MIB65" s="47"/>
      <c r="MIC65" s="47"/>
      <c r="MID65" s="47"/>
      <c r="MIE65" s="47"/>
      <c r="MIF65" s="47"/>
      <c r="MIG65" s="47"/>
      <c r="MIH65" s="47"/>
      <c r="MII65" s="47"/>
      <c r="MIJ65" s="47"/>
      <c r="MIK65" s="47"/>
      <c r="MIL65" s="47"/>
      <c r="MIM65" s="47"/>
      <c r="MIN65" s="47"/>
      <c r="MIO65" s="47"/>
      <c r="MIP65" s="47"/>
      <c r="MIQ65" s="47"/>
      <c r="MIR65" s="47"/>
      <c r="MIS65" s="47"/>
      <c r="MIT65" s="47"/>
      <c r="MIU65" s="47"/>
      <c r="MIV65" s="47"/>
      <c r="MIW65" s="47"/>
      <c r="MIX65" s="47"/>
      <c r="MIY65" s="47"/>
      <c r="MIZ65" s="47"/>
      <c r="MJA65" s="47"/>
      <c r="MJB65" s="47"/>
      <c r="MJC65" s="47"/>
      <c r="MJD65" s="47"/>
      <c r="MJE65" s="47"/>
      <c r="MJF65" s="47"/>
      <c r="MJG65" s="47"/>
      <c r="MJH65" s="47"/>
      <c r="MJI65" s="47"/>
      <c r="MJJ65" s="47"/>
      <c r="MJK65" s="47"/>
      <c r="MJL65" s="47"/>
      <c r="MJM65" s="47"/>
      <c r="MJN65" s="47"/>
      <c r="MJO65" s="47"/>
      <c r="MJP65" s="47"/>
      <c r="MJQ65" s="47"/>
      <c r="MJR65" s="47"/>
      <c r="MJS65" s="47"/>
      <c r="MJT65" s="47"/>
      <c r="MJU65" s="47"/>
      <c r="MJV65" s="47"/>
      <c r="MJW65" s="47"/>
      <c r="MJX65" s="47"/>
      <c r="MJY65" s="47"/>
      <c r="MJZ65" s="47"/>
      <c r="MKA65" s="47"/>
      <c r="MKB65" s="47"/>
      <c r="MKC65" s="47"/>
      <c r="MKD65" s="47"/>
      <c r="MKE65" s="47"/>
      <c r="MKF65" s="47"/>
      <c r="MKG65" s="47"/>
      <c r="MKH65" s="47"/>
      <c r="MKI65" s="47"/>
      <c r="MKJ65" s="47"/>
      <c r="MKK65" s="47"/>
      <c r="MKL65" s="47"/>
      <c r="MKM65" s="47"/>
      <c r="MKN65" s="47"/>
      <c r="MKO65" s="47"/>
      <c r="MKP65" s="47"/>
      <c r="MKQ65" s="47"/>
      <c r="MKR65" s="47"/>
      <c r="MKS65" s="47"/>
      <c r="MKT65" s="47"/>
      <c r="MKU65" s="47"/>
      <c r="MKV65" s="47"/>
      <c r="MKW65" s="47"/>
      <c r="MKX65" s="47"/>
      <c r="MKY65" s="47"/>
      <c r="MKZ65" s="47"/>
      <c r="MLA65" s="47"/>
      <c r="MLB65" s="47"/>
      <c r="MLC65" s="47"/>
      <c r="MLD65" s="47"/>
      <c r="MLE65" s="47"/>
      <c r="MLF65" s="47"/>
      <c r="MLG65" s="47"/>
      <c r="MLH65" s="47"/>
      <c r="MLI65" s="47"/>
      <c r="MLJ65" s="47"/>
      <c r="MLK65" s="47"/>
      <c r="MLL65" s="47"/>
      <c r="MLM65" s="47"/>
      <c r="MLN65" s="47"/>
      <c r="MLO65" s="47"/>
      <c r="MLP65" s="47"/>
      <c r="MLQ65" s="47"/>
      <c r="MLR65" s="47"/>
      <c r="MLS65" s="47"/>
      <c r="MLT65" s="47"/>
      <c r="MLU65" s="47"/>
      <c r="MLV65" s="47"/>
      <c r="MLW65" s="47"/>
      <c r="MLX65" s="47"/>
      <c r="MLY65" s="47"/>
      <c r="MLZ65" s="47"/>
      <c r="MMA65" s="47"/>
      <c r="MMB65" s="47"/>
      <c r="MMC65" s="47"/>
      <c r="MMD65" s="47"/>
      <c r="MME65" s="47"/>
      <c r="MMF65" s="47"/>
      <c r="MMG65" s="47"/>
      <c r="MMH65" s="47"/>
      <c r="MMI65" s="47"/>
      <c r="MMJ65" s="47"/>
      <c r="MMK65" s="47"/>
      <c r="MML65" s="47"/>
      <c r="MMM65" s="47"/>
      <c r="MMN65" s="47"/>
      <c r="MMO65" s="47"/>
      <c r="MMP65" s="47"/>
      <c r="MMQ65" s="47"/>
      <c r="MMR65" s="47"/>
      <c r="MMS65" s="47"/>
      <c r="MMT65" s="47"/>
      <c r="MMU65" s="47"/>
      <c r="MMV65" s="47"/>
      <c r="MMW65" s="47"/>
      <c r="MMX65" s="47"/>
      <c r="MMY65" s="47"/>
      <c r="MMZ65" s="47"/>
      <c r="MNA65" s="47"/>
      <c r="MNB65" s="47"/>
      <c r="MNC65" s="47"/>
      <c r="MND65" s="47"/>
      <c r="MNE65" s="47"/>
      <c r="MNF65" s="47"/>
      <c r="MNG65" s="47"/>
      <c r="MNH65" s="47"/>
      <c r="MNI65" s="47"/>
      <c r="MNJ65" s="47"/>
      <c r="MNK65" s="47"/>
      <c r="MNL65" s="47"/>
      <c r="MNM65" s="47"/>
      <c r="MNN65" s="47"/>
      <c r="MNO65" s="47"/>
      <c r="MNP65" s="47"/>
      <c r="MNQ65" s="47"/>
      <c r="MNR65" s="47"/>
      <c r="MNS65" s="47"/>
      <c r="MNT65" s="47"/>
      <c r="MNU65" s="47"/>
      <c r="MNV65" s="47"/>
      <c r="MNW65" s="47"/>
      <c r="MNX65" s="47"/>
      <c r="MNY65" s="47"/>
      <c r="MNZ65" s="47"/>
      <c r="MOA65" s="47"/>
      <c r="MOB65" s="47"/>
      <c r="MOC65" s="47"/>
      <c r="MOD65" s="47"/>
      <c r="MOE65" s="47"/>
      <c r="MOF65" s="47"/>
      <c r="MOG65" s="47"/>
      <c r="MOH65" s="47"/>
      <c r="MOI65" s="47"/>
      <c r="MOJ65" s="47"/>
      <c r="MOK65" s="47"/>
      <c r="MOL65" s="47"/>
      <c r="MOM65" s="47"/>
      <c r="MON65" s="47"/>
      <c r="MOO65" s="47"/>
      <c r="MOP65" s="47"/>
      <c r="MOQ65" s="47"/>
      <c r="MOR65" s="47"/>
      <c r="MOS65" s="47"/>
      <c r="MOT65" s="47"/>
      <c r="MOU65" s="47"/>
      <c r="MOV65" s="47"/>
      <c r="MOW65" s="47"/>
      <c r="MOX65" s="47"/>
      <c r="MOY65" s="47"/>
      <c r="MOZ65" s="47"/>
      <c r="MPA65" s="47"/>
      <c r="MPB65" s="47"/>
      <c r="MPC65" s="47"/>
      <c r="MPD65" s="47"/>
      <c r="MPE65" s="47"/>
      <c r="MPF65" s="47"/>
      <c r="MPG65" s="47"/>
      <c r="MPH65" s="47"/>
      <c r="MPI65" s="47"/>
      <c r="MPJ65" s="47"/>
      <c r="MPK65" s="47"/>
      <c r="MPL65" s="47"/>
      <c r="MPM65" s="47"/>
      <c r="MPN65" s="47"/>
      <c r="MPO65" s="47"/>
      <c r="MPP65" s="47"/>
      <c r="MPQ65" s="47"/>
      <c r="MPR65" s="47"/>
      <c r="MPS65" s="47"/>
      <c r="MPT65" s="47"/>
      <c r="MPU65" s="47"/>
      <c r="MPV65" s="47"/>
      <c r="MPW65" s="47"/>
      <c r="MPX65" s="47"/>
      <c r="MPY65" s="47"/>
      <c r="MPZ65" s="47"/>
      <c r="MQA65" s="47"/>
      <c r="MQB65" s="47"/>
      <c r="MQC65" s="47"/>
      <c r="MQD65" s="47"/>
      <c r="MQE65" s="47"/>
      <c r="MQF65" s="47"/>
      <c r="MQG65" s="47"/>
      <c r="MQH65" s="47"/>
      <c r="MQI65" s="47"/>
      <c r="MQJ65" s="47"/>
      <c r="MQK65" s="47"/>
      <c r="MQL65" s="47"/>
      <c r="MQM65" s="47"/>
      <c r="MQN65" s="47"/>
      <c r="MQO65" s="47"/>
      <c r="MQP65" s="47"/>
      <c r="MQQ65" s="47"/>
      <c r="MQR65" s="47"/>
      <c r="MQS65" s="47"/>
      <c r="MQT65" s="47"/>
      <c r="MQU65" s="47"/>
      <c r="MQV65" s="47"/>
      <c r="MQW65" s="47"/>
      <c r="MQX65" s="47"/>
      <c r="MQY65" s="47"/>
      <c r="MQZ65" s="47"/>
      <c r="MRA65" s="47"/>
      <c r="MRB65" s="47"/>
      <c r="MRC65" s="47"/>
      <c r="MRD65" s="47"/>
      <c r="MRE65" s="47"/>
      <c r="MRF65" s="47"/>
      <c r="MRG65" s="47"/>
      <c r="MRH65" s="47"/>
      <c r="MRI65" s="47"/>
      <c r="MRJ65" s="47"/>
      <c r="MRK65" s="47"/>
      <c r="MRL65" s="47"/>
      <c r="MRM65" s="47"/>
      <c r="MRN65" s="47"/>
      <c r="MRO65" s="47"/>
      <c r="MRP65" s="47"/>
      <c r="MRQ65" s="47"/>
      <c r="MRR65" s="47"/>
      <c r="MRS65" s="47"/>
      <c r="MRT65" s="47"/>
      <c r="MRU65" s="47"/>
      <c r="MRV65" s="47"/>
      <c r="MRW65" s="47"/>
      <c r="MRX65" s="47"/>
      <c r="MRY65" s="47"/>
      <c r="MRZ65" s="47"/>
      <c r="MSA65" s="47"/>
      <c r="MSB65" s="47"/>
      <c r="MSC65" s="47"/>
      <c r="MSD65" s="47"/>
      <c r="MSE65" s="47"/>
      <c r="MSF65" s="47"/>
      <c r="MSG65" s="47"/>
      <c r="MSH65" s="47"/>
      <c r="MSI65" s="47"/>
      <c r="MSJ65" s="47"/>
      <c r="MSK65" s="47"/>
      <c r="MSL65" s="47"/>
      <c r="MSM65" s="47"/>
      <c r="MSN65" s="47"/>
      <c r="MSO65" s="47"/>
      <c r="MSP65" s="47"/>
      <c r="MSQ65" s="47"/>
      <c r="MSR65" s="47"/>
      <c r="MSS65" s="47"/>
      <c r="MST65" s="47"/>
      <c r="MSU65" s="47"/>
      <c r="MSV65" s="47"/>
      <c r="MSW65" s="47"/>
      <c r="MSX65" s="47"/>
      <c r="MSY65" s="47"/>
      <c r="MSZ65" s="47"/>
      <c r="MTA65" s="47"/>
      <c r="MTB65" s="47"/>
      <c r="MTC65" s="47"/>
      <c r="MTD65" s="47"/>
      <c r="MTE65" s="47"/>
      <c r="MTF65" s="47"/>
      <c r="MTG65" s="47"/>
      <c r="MTH65" s="47"/>
      <c r="MTI65" s="47"/>
      <c r="MTJ65" s="47"/>
      <c r="MTK65" s="47"/>
      <c r="MTL65" s="47"/>
      <c r="MTM65" s="47"/>
      <c r="MTN65" s="47"/>
      <c r="MTO65" s="47"/>
      <c r="MTP65" s="47"/>
      <c r="MTQ65" s="47"/>
      <c r="MTR65" s="47"/>
      <c r="MTS65" s="47"/>
      <c r="MTT65" s="47"/>
      <c r="MTU65" s="47"/>
      <c r="MTV65" s="47"/>
      <c r="MTW65" s="47"/>
      <c r="MTX65" s="47"/>
      <c r="MTY65" s="47"/>
      <c r="MTZ65" s="47"/>
      <c r="MUA65" s="47"/>
      <c r="MUB65" s="47"/>
      <c r="MUC65" s="47"/>
      <c r="MUD65" s="47"/>
      <c r="MUE65" s="47"/>
      <c r="MUF65" s="47"/>
      <c r="MUG65" s="47"/>
      <c r="MUH65" s="47"/>
      <c r="MUI65" s="47"/>
      <c r="MUJ65" s="47"/>
      <c r="MUK65" s="47"/>
      <c r="MUL65" s="47"/>
      <c r="MUM65" s="47"/>
      <c r="MUN65" s="47"/>
      <c r="MUO65" s="47"/>
      <c r="MUP65" s="47"/>
      <c r="MUQ65" s="47"/>
      <c r="MUR65" s="47"/>
      <c r="MUS65" s="47"/>
      <c r="MUT65" s="47"/>
      <c r="MUU65" s="47"/>
      <c r="MUV65" s="47"/>
      <c r="MUW65" s="47"/>
      <c r="MUX65" s="47"/>
      <c r="MUY65" s="47"/>
      <c r="MUZ65" s="47"/>
      <c r="MVA65" s="47"/>
      <c r="MVB65" s="47"/>
      <c r="MVC65" s="47"/>
      <c r="MVD65" s="47"/>
      <c r="MVE65" s="47"/>
      <c r="MVF65" s="47"/>
      <c r="MVG65" s="47"/>
      <c r="MVH65" s="47"/>
      <c r="MVI65" s="47"/>
      <c r="MVJ65" s="47"/>
      <c r="MVK65" s="47"/>
      <c r="MVL65" s="47"/>
      <c r="MVM65" s="47"/>
      <c r="MVN65" s="47"/>
      <c r="MVO65" s="47"/>
      <c r="MVP65" s="47"/>
      <c r="MVQ65" s="47"/>
      <c r="MVR65" s="47"/>
      <c r="MVS65" s="47"/>
      <c r="MVT65" s="47"/>
      <c r="MVU65" s="47"/>
      <c r="MVV65" s="47"/>
      <c r="MVW65" s="47"/>
      <c r="MVX65" s="47"/>
      <c r="MVY65" s="47"/>
      <c r="MVZ65" s="47"/>
      <c r="MWA65" s="47"/>
      <c r="MWB65" s="47"/>
      <c r="MWC65" s="47"/>
      <c r="MWD65" s="47"/>
      <c r="MWE65" s="47"/>
      <c r="MWF65" s="47"/>
      <c r="MWG65" s="47"/>
      <c r="MWH65" s="47"/>
      <c r="MWI65" s="47"/>
      <c r="MWJ65" s="47"/>
      <c r="MWK65" s="47"/>
      <c r="MWL65" s="47"/>
      <c r="MWM65" s="47"/>
      <c r="MWN65" s="47"/>
      <c r="MWO65" s="47"/>
      <c r="MWP65" s="47"/>
      <c r="MWQ65" s="47"/>
      <c r="MWR65" s="47"/>
      <c r="MWS65" s="47"/>
      <c r="MWT65" s="47"/>
      <c r="MWU65" s="47"/>
      <c r="MWV65" s="47"/>
      <c r="MWW65" s="47"/>
      <c r="MWX65" s="47"/>
      <c r="MWY65" s="47"/>
      <c r="MWZ65" s="47"/>
      <c r="MXA65" s="47"/>
      <c r="MXB65" s="47"/>
      <c r="MXC65" s="47"/>
      <c r="MXD65" s="47"/>
      <c r="MXE65" s="47"/>
      <c r="MXF65" s="47"/>
      <c r="MXG65" s="47"/>
      <c r="MXH65" s="47"/>
      <c r="MXI65" s="47"/>
      <c r="MXJ65" s="47"/>
      <c r="MXK65" s="47"/>
      <c r="MXL65" s="47"/>
      <c r="MXM65" s="47"/>
      <c r="MXN65" s="47"/>
      <c r="MXO65" s="47"/>
      <c r="MXP65" s="47"/>
      <c r="MXQ65" s="47"/>
      <c r="MXR65" s="47"/>
      <c r="MXS65" s="47"/>
      <c r="MXT65" s="47"/>
      <c r="MXU65" s="47"/>
      <c r="MXV65" s="47"/>
      <c r="MXW65" s="47"/>
      <c r="MXX65" s="47"/>
      <c r="MXY65" s="47"/>
      <c r="MXZ65" s="47"/>
      <c r="MYA65" s="47"/>
      <c r="MYB65" s="47"/>
      <c r="MYC65" s="47"/>
      <c r="MYD65" s="47"/>
      <c r="MYE65" s="47"/>
      <c r="MYF65" s="47"/>
      <c r="MYG65" s="47"/>
      <c r="MYH65" s="47"/>
      <c r="MYI65" s="47"/>
      <c r="MYJ65" s="47"/>
      <c r="MYK65" s="47"/>
      <c r="MYL65" s="47"/>
      <c r="MYM65" s="47"/>
      <c r="MYN65" s="47"/>
      <c r="MYO65" s="47"/>
      <c r="MYP65" s="47"/>
      <c r="MYQ65" s="47"/>
      <c r="MYR65" s="47"/>
      <c r="MYS65" s="47"/>
      <c r="MYT65" s="47"/>
      <c r="MYU65" s="47"/>
      <c r="MYV65" s="47"/>
      <c r="MYW65" s="47"/>
      <c r="MYX65" s="47"/>
      <c r="MYY65" s="47"/>
      <c r="MYZ65" s="47"/>
      <c r="MZA65" s="47"/>
      <c r="MZB65" s="47"/>
      <c r="MZC65" s="47"/>
      <c r="MZD65" s="47"/>
      <c r="MZE65" s="47"/>
      <c r="MZF65" s="47"/>
      <c r="MZG65" s="47"/>
      <c r="MZH65" s="47"/>
      <c r="MZI65" s="47"/>
      <c r="MZJ65" s="47"/>
      <c r="MZK65" s="47"/>
      <c r="MZL65" s="47"/>
      <c r="MZM65" s="47"/>
      <c r="MZN65" s="47"/>
      <c r="MZO65" s="47"/>
      <c r="MZP65" s="47"/>
      <c r="MZQ65" s="47"/>
      <c r="MZR65" s="47"/>
      <c r="MZS65" s="47"/>
      <c r="MZT65" s="47"/>
      <c r="MZU65" s="47"/>
      <c r="MZV65" s="47"/>
      <c r="MZW65" s="47"/>
      <c r="MZX65" s="47"/>
      <c r="MZY65" s="47"/>
      <c r="MZZ65" s="47"/>
      <c r="NAA65" s="47"/>
      <c r="NAB65" s="47"/>
      <c r="NAC65" s="47"/>
      <c r="NAD65" s="47"/>
      <c r="NAE65" s="47"/>
      <c r="NAF65" s="47"/>
      <c r="NAG65" s="47"/>
      <c r="NAH65" s="47"/>
      <c r="NAI65" s="47"/>
      <c r="NAJ65" s="47"/>
      <c r="NAK65" s="47"/>
      <c r="NAL65" s="47"/>
      <c r="NAM65" s="47"/>
      <c r="NAN65" s="47"/>
      <c r="NAO65" s="47"/>
      <c r="NAP65" s="47"/>
      <c r="NAQ65" s="47"/>
      <c r="NAR65" s="47"/>
      <c r="NAS65" s="47"/>
      <c r="NAT65" s="47"/>
      <c r="NAU65" s="47"/>
      <c r="NAV65" s="47"/>
      <c r="NAW65" s="47"/>
      <c r="NAX65" s="47"/>
      <c r="NAY65" s="47"/>
      <c r="NAZ65" s="47"/>
      <c r="NBA65" s="47"/>
      <c r="NBB65" s="47"/>
      <c r="NBC65" s="47"/>
      <c r="NBD65" s="47"/>
      <c r="NBE65" s="47"/>
      <c r="NBF65" s="47"/>
      <c r="NBG65" s="47"/>
      <c r="NBH65" s="47"/>
      <c r="NBI65" s="47"/>
      <c r="NBJ65" s="47"/>
      <c r="NBK65" s="47"/>
      <c r="NBL65" s="47"/>
      <c r="NBM65" s="47"/>
      <c r="NBN65" s="47"/>
      <c r="NBO65" s="47"/>
      <c r="NBP65" s="47"/>
      <c r="NBQ65" s="47"/>
      <c r="NBR65" s="47"/>
      <c r="NBS65" s="47"/>
      <c r="NBT65" s="47"/>
      <c r="NBU65" s="47"/>
      <c r="NBV65" s="47"/>
      <c r="NBW65" s="47"/>
      <c r="NBX65" s="47"/>
      <c r="NBY65" s="47"/>
      <c r="NBZ65" s="47"/>
      <c r="NCA65" s="47"/>
      <c r="NCB65" s="47"/>
      <c r="NCC65" s="47"/>
      <c r="NCD65" s="47"/>
      <c r="NCE65" s="47"/>
      <c r="NCF65" s="47"/>
      <c r="NCG65" s="47"/>
      <c r="NCH65" s="47"/>
      <c r="NCI65" s="47"/>
      <c r="NCJ65" s="47"/>
      <c r="NCK65" s="47"/>
      <c r="NCL65" s="47"/>
      <c r="NCM65" s="47"/>
      <c r="NCN65" s="47"/>
      <c r="NCO65" s="47"/>
      <c r="NCP65" s="47"/>
      <c r="NCQ65" s="47"/>
      <c r="NCR65" s="47"/>
      <c r="NCS65" s="47"/>
      <c r="NCT65" s="47"/>
      <c r="NCU65" s="47"/>
      <c r="NCV65" s="47"/>
      <c r="NCW65" s="47"/>
      <c r="NCX65" s="47"/>
      <c r="NCY65" s="47"/>
      <c r="NCZ65" s="47"/>
      <c r="NDA65" s="47"/>
      <c r="NDB65" s="47"/>
      <c r="NDC65" s="47"/>
      <c r="NDD65" s="47"/>
      <c r="NDE65" s="47"/>
      <c r="NDF65" s="47"/>
      <c r="NDG65" s="47"/>
      <c r="NDH65" s="47"/>
      <c r="NDI65" s="47"/>
      <c r="NDJ65" s="47"/>
      <c r="NDK65" s="47"/>
      <c r="NDL65" s="47"/>
      <c r="NDM65" s="47"/>
      <c r="NDN65" s="47"/>
      <c r="NDO65" s="47"/>
      <c r="NDP65" s="47"/>
      <c r="NDQ65" s="47"/>
      <c r="NDR65" s="47"/>
      <c r="NDS65" s="47"/>
      <c r="NDT65" s="47"/>
      <c r="NDU65" s="47"/>
      <c r="NDV65" s="47"/>
      <c r="NDW65" s="47"/>
      <c r="NDX65" s="47"/>
      <c r="NDY65" s="47"/>
      <c r="NDZ65" s="47"/>
      <c r="NEA65" s="47"/>
      <c r="NEB65" s="47"/>
      <c r="NEC65" s="47"/>
      <c r="NED65" s="47"/>
      <c r="NEE65" s="47"/>
      <c r="NEF65" s="47"/>
      <c r="NEG65" s="47"/>
      <c r="NEH65" s="47"/>
      <c r="NEI65" s="47"/>
      <c r="NEJ65" s="47"/>
      <c r="NEK65" s="47"/>
      <c r="NEL65" s="47"/>
      <c r="NEM65" s="47"/>
      <c r="NEN65" s="47"/>
      <c r="NEO65" s="47"/>
      <c r="NEP65" s="47"/>
      <c r="NEQ65" s="47"/>
      <c r="NER65" s="47"/>
      <c r="NES65" s="47"/>
      <c r="NET65" s="47"/>
      <c r="NEU65" s="47"/>
      <c r="NEV65" s="47"/>
      <c r="NEW65" s="47"/>
      <c r="NEX65" s="47"/>
      <c r="NEY65" s="47"/>
      <c r="NEZ65" s="47"/>
      <c r="NFA65" s="47"/>
      <c r="NFB65" s="47"/>
      <c r="NFC65" s="47"/>
      <c r="NFD65" s="47"/>
      <c r="NFE65" s="47"/>
      <c r="NFF65" s="47"/>
      <c r="NFG65" s="47"/>
      <c r="NFH65" s="47"/>
      <c r="NFI65" s="47"/>
      <c r="NFJ65" s="47"/>
      <c r="NFK65" s="47"/>
      <c r="NFL65" s="47"/>
      <c r="NFM65" s="47"/>
      <c r="NFN65" s="47"/>
      <c r="NFO65" s="47"/>
      <c r="NFP65" s="47"/>
      <c r="NFQ65" s="47"/>
      <c r="NFR65" s="47"/>
      <c r="NFS65" s="47"/>
      <c r="NFT65" s="47"/>
      <c r="NFU65" s="47"/>
      <c r="NFV65" s="47"/>
      <c r="NFW65" s="47"/>
      <c r="NFX65" s="47"/>
      <c r="NFY65" s="47"/>
      <c r="NFZ65" s="47"/>
      <c r="NGA65" s="47"/>
      <c r="NGB65" s="47"/>
      <c r="NGC65" s="47"/>
      <c r="NGD65" s="47"/>
      <c r="NGE65" s="47"/>
      <c r="NGF65" s="47"/>
      <c r="NGG65" s="47"/>
      <c r="NGH65" s="47"/>
      <c r="NGI65" s="47"/>
      <c r="NGJ65" s="47"/>
      <c r="NGK65" s="47"/>
      <c r="NGL65" s="47"/>
      <c r="NGM65" s="47"/>
      <c r="NGN65" s="47"/>
      <c r="NGO65" s="47"/>
      <c r="NGP65" s="47"/>
      <c r="NGQ65" s="47"/>
      <c r="NGR65" s="47"/>
      <c r="NGS65" s="47"/>
      <c r="NGT65" s="47"/>
      <c r="NGU65" s="47"/>
      <c r="NGV65" s="47"/>
      <c r="NGW65" s="47"/>
      <c r="NGX65" s="47"/>
      <c r="NGY65" s="47"/>
      <c r="NGZ65" s="47"/>
      <c r="NHA65" s="47"/>
      <c r="NHB65" s="47"/>
      <c r="NHC65" s="47"/>
      <c r="NHD65" s="47"/>
      <c r="NHE65" s="47"/>
      <c r="NHF65" s="47"/>
      <c r="NHG65" s="47"/>
      <c r="NHH65" s="47"/>
      <c r="NHI65" s="47"/>
      <c r="NHJ65" s="47"/>
      <c r="NHK65" s="47"/>
      <c r="NHL65" s="47"/>
      <c r="NHM65" s="47"/>
      <c r="NHN65" s="47"/>
      <c r="NHO65" s="47"/>
      <c r="NHP65" s="47"/>
      <c r="NHQ65" s="47"/>
      <c r="NHR65" s="47"/>
      <c r="NHS65" s="47"/>
      <c r="NHT65" s="47"/>
      <c r="NHU65" s="47"/>
      <c r="NHV65" s="47"/>
      <c r="NHW65" s="47"/>
      <c r="NHX65" s="47"/>
      <c r="NHY65" s="47"/>
      <c r="NHZ65" s="47"/>
      <c r="NIA65" s="47"/>
      <c r="NIB65" s="47"/>
      <c r="NIC65" s="47"/>
      <c r="NID65" s="47"/>
      <c r="NIE65" s="47"/>
      <c r="NIF65" s="47"/>
      <c r="NIG65" s="47"/>
      <c r="NIH65" s="47"/>
      <c r="NII65" s="47"/>
      <c r="NIJ65" s="47"/>
      <c r="NIK65" s="47"/>
      <c r="NIL65" s="47"/>
      <c r="NIM65" s="47"/>
      <c r="NIN65" s="47"/>
      <c r="NIO65" s="47"/>
      <c r="NIP65" s="47"/>
      <c r="NIQ65" s="47"/>
      <c r="NIR65" s="47"/>
      <c r="NIS65" s="47"/>
      <c r="NIT65" s="47"/>
      <c r="NIU65" s="47"/>
      <c r="NIV65" s="47"/>
      <c r="NIW65" s="47"/>
      <c r="NIX65" s="47"/>
      <c r="NIY65" s="47"/>
      <c r="NIZ65" s="47"/>
      <c r="NJA65" s="47"/>
      <c r="NJB65" s="47"/>
      <c r="NJC65" s="47"/>
      <c r="NJD65" s="47"/>
      <c r="NJE65" s="47"/>
      <c r="NJF65" s="47"/>
      <c r="NJG65" s="47"/>
      <c r="NJH65" s="47"/>
      <c r="NJI65" s="47"/>
      <c r="NJJ65" s="47"/>
      <c r="NJK65" s="47"/>
      <c r="NJL65" s="47"/>
      <c r="NJM65" s="47"/>
      <c r="NJN65" s="47"/>
      <c r="NJO65" s="47"/>
      <c r="NJP65" s="47"/>
      <c r="NJQ65" s="47"/>
      <c r="NJR65" s="47"/>
      <c r="NJS65" s="47"/>
      <c r="NJT65" s="47"/>
      <c r="NJU65" s="47"/>
      <c r="NJV65" s="47"/>
      <c r="NJW65" s="47"/>
      <c r="NJX65" s="47"/>
      <c r="NJY65" s="47"/>
      <c r="NJZ65" s="47"/>
      <c r="NKA65" s="47"/>
      <c r="NKB65" s="47"/>
      <c r="NKC65" s="47"/>
      <c r="NKD65" s="47"/>
      <c r="NKE65" s="47"/>
      <c r="NKF65" s="47"/>
      <c r="NKG65" s="47"/>
      <c r="NKH65" s="47"/>
      <c r="NKI65" s="47"/>
      <c r="NKJ65" s="47"/>
      <c r="NKK65" s="47"/>
      <c r="NKL65" s="47"/>
      <c r="NKM65" s="47"/>
      <c r="NKN65" s="47"/>
      <c r="NKO65" s="47"/>
      <c r="NKP65" s="47"/>
      <c r="NKQ65" s="47"/>
      <c r="NKR65" s="47"/>
      <c r="NKS65" s="47"/>
      <c r="NKT65" s="47"/>
      <c r="NKU65" s="47"/>
      <c r="NKV65" s="47"/>
      <c r="NKW65" s="47"/>
      <c r="NKX65" s="47"/>
      <c r="NKY65" s="47"/>
      <c r="NKZ65" s="47"/>
      <c r="NLA65" s="47"/>
      <c r="NLB65" s="47"/>
      <c r="NLC65" s="47"/>
      <c r="NLD65" s="47"/>
      <c r="NLE65" s="47"/>
      <c r="NLF65" s="47"/>
      <c r="NLG65" s="47"/>
      <c r="NLH65" s="47"/>
      <c r="NLI65" s="47"/>
      <c r="NLJ65" s="47"/>
      <c r="NLK65" s="47"/>
      <c r="NLL65" s="47"/>
      <c r="NLM65" s="47"/>
      <c r="NLN65" s="47"/>
      <c r="NLO65" s="47"/>
      <c r="NLP65" s="47"/>
      <c r="NLQ65" s="47"/>
      <c r="NLR65" s="47"/>
      <c r="NLS65" s="47"/>
      <c r="NLT65" s="47"/>
      <c r="NLU65" s="47"/>
      <c r="NLV65" s="47"/>
      <c r="NLW65" s="47"/>
      <c r="NLX65" s="47"/>
      <c r="NLY65" s="47"/>
      <c r="NLZ65" s="47"/>
      <c r="NMA65" s="47"/>
      <c r="NMB65" s="47"/>
      <c r="NMC65" s="47"/>
      <c r="NMD65" s="47"/>
      <c r="NME65" s="47"/>
      <c r="NMF65" s="47"/>
      <c r="NMG65" s="47"/>
      <c r="NMH65" s="47"/>
      <c r="NMI65" s="47"/>
      <c r="NMJ65" s="47"/>
      <c r="NMK65" s="47"/>
      <c r="NML65" s="47"/>
      <c r="NMM65" s="47"/>
      <c r="NMN65" s="47"/>
      <c r="NMO65" s="47"/>
      <c r="NMP65" s="47"/>
      <c r="NMQ65" s="47"/>
      <c r="NMR65" s="47"/>
      <c r="NMS65" s="47"/>
      <c r="NMT65" s="47"/>
      <c r="NMU65" s="47"/>
      <c r="NMV65" s="47"/>
      <c r="NMW65" s="47"/>
      <c r="NMX65" s="47"/>
      <c r="NMY65" s="47"/>
      <c r="NMZ65" s="47"/>
      <c r="NNA65" s="47"/>
      <c r="NNB65" s="47"/>
      <c r="NNC65" s="47"/>
      <c r="NND65" s="47"/>
      <c r="NNE65" s="47"/>
      <c r="NNF65" s="47"/>
      <c r="NNG65" s="47"/>
      <c r="NNH65" s="47"/>
      <c r="NNI65" s="47"/>
      <c r="NNJ65" s="47"/>
      <c r="NNK65" s="47"/>
      <c r="NNL65" s="47"/>
      <c r="NNM65" s="47"/>
      <c r="NNN65" s="47"/>
      <c r="NNO65" s="47"/>
      <c r="NNP65" s="47"/>
      <c r="NNQ65" s="47"/>
      <c r="NNR65" s="47"/>
      <c r="NNS65" s="47"/>
      <c r="NNT65" s="47"/>
      <c r="NNU65" s="47"/>
      <c r="NNV65" s="47"/>
      <c r="NNW65" s="47"/>
      <c r="NNX65" s="47"/>
      <c r="NNY65" s="47"/>
      <c r="NNZ65" s="47"/>
      <c r="NOA65" s="47"/>
      <c r="NOB65" s="47"/>
      <c r="NOC65" s="47"/>
      <c r="NOD65" s="47"/>
      <c r="NOE65" s="47"/>
      <c r="NOF65" s="47"/>
      <c r="NOG65" s="47"/>
      <c r="NOH65" s="47"/>
      <c r="NOI65" s="47"/>
      <c r="NOJ65" s="47"/>
      <c r="NOK65" s="47"/>
      <c r="NOL65" s="47"/>
      <c r="NOM65" s="47"/>
      <c r="NON65" s="47"/>
      <c r="NOO65" s="47"/>
      <c r="NOP65" s="47"/>
      <c r="NOQ65" s="47"/>
      <c r="NOR65" s="47"/>
      <c r="NOS65" s="47"/>
      <c r="NOT65" s="47"/>
      <c r="NOU65" s="47"/>
      <c r="NOV65" s="47"/>
      <c r="NOW65" s="47"/>
      <c r="NOX65" s="47"/>
      <c r="NOY65" s="47"/>
      <c r="NOZ65" s="47"/>
      <c r="NPA65" s="47"/>
      <c r="NPB65" s="47"/>
      <c r="NPC65" s="47"/>
      <c r="NPD65" s="47"/>
      <c r="NPE65" s="47"/>
      <c r="NPF65" s="47"/>
      <c r="NPG65" s="47"/>
      <c r="NPH65" s="47"/>
      <c r="NPI65" s="47"/>
      <c r="NPJ65" s="47"/>
      <c r="NPK65" s="47"/>
      <c r="NPL65" s="47"/>
      <c r="NPM65" s="47"/>
      <c r="NPN65" s="47"/>
      <c r="NPO65" s="47"/>
      <c r="NPP65" s="47"/>
      <c r="NPQ65" s="47"/>
      <c r="NPR65" s="47"/>
      <c r="NPS65" s="47"/>
      <c r="NPT65" s="47"/>
      <c r="NPU65" s="47"/>
      <c r="NPV65" s="47"/>
      <c r="NPW65" s="47"/>
      <c r="NPX65" s="47"/>
      <c r="NPY65" s="47"/>
      <c r="NPZ65" s="47"/>
      <c r="NQA65" s="47"/>
      <c r="NQB65" s="47"/>
      <c r="NQC65" s="47"/>
      <c r="NQD65" s="47"/>
      <c r="NQE65" s="47"/>
      <c r="NQF65" s="47"/>
      <c r="NQG65" s="47"/>
      <c r="NQH65" s="47"/>
      <c r="NQI65" s="47"/>
      <c r="NQJ65" s="47"/>
      <c r="NQK65" s="47"/>
      <c r="NQL65" s="47"/>
      <c r="NQM65" s="47"/>
      <c r="NQN65" s="47"/>
      <c r="NQO65" s="47"/>
      <c r="NQP65" s="47"/>
      <c r="NQQ65" s="47"/>
      <c r="NQR65" s="47"/>
      <c r="NQS65" s="47"/>
      <c r="NQT65" s="47"/>
      <c r="NQU65" s="47"/>
      <c r="NQV65" s="47"/>
      <c r="NQW65" s="47"/>
      <c r="NQX65" s="47"/>
      <c r="NQY65" s="47"/>
      <c r="NQZ65" s="47"/>
      <c r="NRA65" s="47"/>
      <c r="NRB65" s="47"/>
      <c r="NRC65" s="47"/>
      <c r="NRD65" s="47"/>
      <c r="NRE65" s="47"/>
      <c r="NRF65" s="47"/>
      <c r="NRG65" s="47"/>
      <c r="NRH65" s="47"/>
      <c r="NRI65" s="47"/>
      <c r="NRJ65" s="47"/>
      <c r="NRK65" s="47"/>
      <c r="NRL65" s="47"/>
      <c r="NRM65" s="47"/>
      <c r="NRN65" s="47"/>
      <c r="NRO65" s="47"/>
      <c r="NRP65" s="47"/>
      <c r="NRQ65" s="47"/>
      <c r="NRR65" s="47"/>
      <c r="NRS65" s="47"/>
      <c r="NRT65" s="47"/>
      <c r="NRU65" s="47"/>
      <c r="NRV65" s="47"/>
      <c r="NRW65" s="47"/>
      <c r="NRX65" s="47"/>
      <c r="NRY65" s="47"/>
      <c r="NRZ65" s="47"/>
      <c r="NSA65" s="47"/>
      <c r="NSB65" s="47"/>
      <c r="NSC65" s="47"/>
      <c r="NSD65" s="47"/>
      <c r="NSE65" s="47"/>
      <c r="NSF65" s="47"/>
      <c r="NSG65" s="47"/>
      <c r="NSH65" s="47"/>
      <c r="NSI65" s="47"/>
      <c r="NSJ65" s="47"/>
      <c r="NSK65" s="47"/>
      <c r="NSL65" s="47"/>
      <c r="NSM65" s="47"/>
      <c r="NSN65" s="47"/>
      <c r="NSO65" s="47"/>
      <c r="NSP65" s="47"/>
      <c r="NSQ65" s="47"/>
      <c r="NSR65" s="47"/>
      <c r="NSS65" s="47"/>
      <c r="NST65" s="47"/>
      <c r="NSU65" s="47"/>
      <c r="NSV65" s="47"/>
      <c r="NSW65" s="47"/>
      <c r="NSX65" s="47"/>
      <c r="NSY65" s="47"/>
      <c r="NSZ65" s="47"/>
      <c r="NTA65" s="47"/>
      <c r="NTB65" s="47"/>
      <c r="NTC65" s="47"/>
      <c r="NTD65" s="47"/>
      <c r="NTE65" s="47"/>
      <c r="NTF65" s="47"/>
      <c r="NTG65" s="47"/>
      <c r="NTH65" s="47"/>
      <c r="NTI65" s="47"/>
      <c r="NTJ65" s="47"/>
      <c r="NTK65" s="47"/>
      <c r="NTL65" s="47"/>
      <c r="NTM65" s="47"/>
      <c r="NTN65" s="47"/>
      <c r="NTO65" s="47"/>
      <c r="NTP65" s="47"/>
      <c r="NTQ65" s="47"/>
      <c r="NTR65" s="47"/>
      <c r="NTS65" s="47"/>
      <c r="NTT65" s="47"/>
      <c r="NTU65" s="47"/>
      <c r="NTV65" s="47"/>
      <c r="NTW65" s="47"/>
      <c r="NTX65" s="47"/>
      <c r="NTY65" s="47"/>
      <c r="NTZ65" s="47"/>
      <c r="NUA65" s="47"/>
      <c r="NUB65" s="47"/>
      <c r="NUC65" s="47"/>
      <c r="NUD65" s="47"/>
      <c r="NUE65" s="47"/>
      <c r="NUF65" s="47"/>
      <c r="NUG65" s="47"/>
      <c r="NUH65" s="47"/>
      <c r="NUI65" s="47"/>
      <c r="NUJ65" s="47"/>
      <c r="NUK65" s="47"/>
      <c r="NUL65" s="47"/>
      <c r="NUM65" s="47"/>
      <c r="NUN65" s="47"/>
      <c r="NUO65" s="47"/>
      <c r="NUP65" s="47"/>
      <c r="NUQ65" s="47"/>
      <c r="NUR65" s="47"/>
      <c r="NUS65" s="47"/>
      <c r="NUT65" s="47"/>
      <c r="NUU65" s="47"/>
      <c r="NUV65" s="47"/>
      <c r="NUW65" s="47"/>
      <c r="NUX65" s="47"/>
      <c r="NUY65" s="47"/>
      <c r="NUZ65" s="47"/>
      <c r="NVA65" s="47"/>
      <c r="NVB65" s="47"/>
      <c r="NVC65" s="47"/>
      <c r="NVD65" s="47"/>
      <c r="NVE65" s="47"/>
      <c r="NVF65" s="47"/>
      <c r="NVG65" s="47"/>
      <c r="NVH65" s="47"/>
      <c r="NVI65" s="47"/>
      <c r="NVJ65" s="47"/>
      <c r="NVK65" s="47"/>
      <c r="NVL65" s="47"/>
      <c r="NVM65" s="47"/>
      <c r="NVN65" s="47"/>
      <c r="NVO65" s="47"/>
      <c r="NVP65" s="47"/>
      <c r="NVQ65" s="47"/>
      <c r="NVR65" s="47"/>
      <c r="NVS65" s="47"/>
      <c r="NVT65" s="47"/>
      <c r="NVU65" s="47"/>
      <c r="NVV65" s="47"/>
      <c r="NVW65" s="47"/>
      <c r="NVX65" s="47"/>
      <c r="NVY65" s="47"/>
      <c r="NVZ65" s="47"/>
      <c r="NWA65" s="47"/>
      <c r="NWB65" s="47"/>
      <c r="NWC65" s="47"/>
      <c r="NWD65" s="47"/>
      <c r="NWE65" s="47"/>
      <c r="NWF65" s="47"/>
      <c r="NWG65" s="47"/>
      <c r="NWH65" s="47"/>
      <c r="NWI65" s="47"/>
      <c r="NWJ65" s="47"/>
      <c r="NWK65" s="47"/>
      <c r="NWL65" s="47"/>
      <c r="NWM65" s="47"/>
      <c r="NWN65" s="47"/>
      <c r="NWO65" s="47"/>
      <c r="NWP65" s="47"/>
      <c r="NWQ65" s="47"/>
      <c r="NWR65" s="47"/>
      <c r="NWS65" s="47"/>
      <c r="NWT65" s="47"/>
      <c r="NWU65" s="47"/>
      <c r="NWV65" s="47"/>
      <c r="NWW65" s="47"/>
      <c r="NWX65" s="47"/>
      <c r="NWY65" s="47"/>
      <c r="NWZ65" s="47"/>
      <c r="NXA65" s="47"/>
      <c r="NXB65" s="47"/>
      <c r="NXC65" s="47"/>
      <c r="NXD65" s="47"/>
      <c r="NXE65" s="47"/>
      <c r="NXF65" s="47"/>
      <c r="NXG65" s="47"/>
      <c r="NXH65" s="47"/>
      <c r="NXI65" s="47"/>
      <c r="NXJ65" s="47"/>
      <c r="NXK65" s="47"/>
      <c r="NXL65" s="47"/>
      <c r="NXM65" s="47"/>
      <c r="NXN65" s="47"/>
      <c r="NXO65" s="47"/>
      <c r="NXP65" s="47"/>
      <c r="NXQ65" s="47"/>
      <c r="NXR65" s="47"/>
      <c r="NXS65" s="47"/>
      <c r="NXT65" s="47"/>
      <c r="NXU65" s="47"/>
      <c r="NXV65" s="47"/>
      <c r="NXW65" s="47"/>
      <c r="NXX65" s="47"/>
      <c r="NXY65" s="47"/>
      <c r="NXZ65" s="47"/>
      <c r="NYA65" s="47"/>
      <c r="NYB65" s="47"/>
      <c r="NYC65" s="47"/>
      <c r="NYD65" s="47"/>
      <c r="NYE65" s="47"/>
      <c r="NYF65" s="47"/>
      <c r="NYG65" s="47"/>
      <c r="NYH65" s="47"/>
      <c r="NYI65" s="47"/>
      <c r="NYJ65" s="47"/>
      <c r="NYK65" s="47"/>
      <c r="NYL65" s="47"/>
      <c r="NYM65" s="47"/>
      <c r="NYN65" s="47"/>
      <c r="NYO65" s="47"/>
      <c r="NYP65" s="47"/>
      <c r="NYQ65" s="47"/>
      <c r="NYR65" s="47"/>
      <c r="NYS65" s="47"/>
      <c r="NYT65" s="47"/>
      <c r="NYU65" s="47"/>
      <c r="NYV65" s="47"/>
      <c r="NYW65" s="47"/>
      <c r="NYX65" s="47"/>
      <c r="NYY65" s="47"/>
      <c r="NYZ65" s="47"/>
      <c r="NZA65" s="47"/>
      <c r="NZB65" s="47"/>
      <c r="NZC65" s="47"/>
      <c r="NZD65" s="47"/>
      <c r="NZE65" s="47"/>
      <c r="NZF65" s="47"/>
      <c r="NZG65" s="47"/>
      <c r="NZH65" s="47"/>
      <c r="NZI65" s="47"/>
      <c r="NZJ65" s="47"/>
      <c r="NZK65" s="47"/>
      <c r="NZL65" s="47"/>
      <c r="NZM65" s="47"/>
      <c r="NZN65" s="47"/>
      <c r="NZO65" s="47"/>
      <c r="NZP65" s="47"/>
      <c r="NZQ65" s="47"/>
      <c r="NZR65" s="47"/>
      <c r="NZS65" s="47"/>
      <c r="NZT65" s="47"/>
      <c r="NZU65" s="47"/>
      <c r="NZV65" s="47"/>
      <c r="NZW65" s="47"/>
      <c r="NZX65" s="47"/>
      <c r="NZY65" s="47"/>
      <c r="NZZ65" s="47"/>
      <c r="OAA65" s="47"/>
      <c r="OAB65" s="47"/>
      <c r="OAC65" s="47"/>
      <c r="OAD65" s="47"/>
      <c r="OAE65" s="47"/>
      <c r="OAF65" s="47"/>
      <c r="OAG65" s="47"/>
      <c r="OAH65" s="47"/>
      <c r="OAI65" s="47"/>
      <c r="OAJ65" s="47"/>
      <c r="OAK65" s="47"/>
      <c r="OAL65" s="47"/>
      <c r="OAM65" s="47"/>
      <c r="OAN65" s="47"/>
      <c r="OAO65" s="47"/>
      <c r="OAP65" s="47"/>
      <c r="OAQ65" s="47"/>
      <c r="OAR65" s="47"/>
      <c r="OAS65" s="47"/>
      <c r="OAT65" s="47"/>
      <c r="OAU65" s="47"/>
      <c r="OAV65" s="47"/>
      <c r="OAW65" s="47"/>
      <c r="OAX65" s="47"/>
      <c r="OAY65" s="47"/>
      <c r="OAZ65" s="47"/>
      <c r="OBA65" s="47"/>
      <c r="OBB65" s="47"/>
      <c r="OBC65" s="47"/>
      <c r="OBD65" s="47"/>
      <c r="OBE65" s="47"/>
      <c r="OBF65" s="47"/>
      <c r="OBG65" s="47"/>
      <c r="OBH65" s="47"/>
      <c r="OBI65" s="47"/>
      <c r="OBJ65" s="47"/>
      <c r="OBK65" s="47"/>
      <c r="OBL65" s="47"/>
      <c r="OBM65" s="47"/>
      <c r="OBN65" s="47"/>
      <c r="OBO65" s="47"/>
      <c r="OBP65" s="47"/>
      <c r="OBQ65" s="47"/>
      <c r="OBR65" s="47"/>
      <c r="OBS65" s="47"/>
      <c r="OBT65" s="47"/>
      <c r="OBU65" s="47"/>
      <c r="OBV65" s="47"/>
      <c r="OBW65" s="47"/>
      <c r="OBX65" s="47"/>
      <c r="OBY65" s="47"/>
      <c r="OBZ65" s="47"/>
      <c r="OCA65" s="47"/>
      <c r="OCB65" s="47"/>
      <c r="OCC65" s="47"/>
      <c r="OCD65" s="47"/>
      <c r="OCE65" s="47"/>
      <c r="OCF65" s="47"/>
      <c r="OCG65" s="47"/>
      <c r="OCH65" s="47"/>
      <c r="OCI65" s="47"/>
      <c r="OCJ65" s="47"/>
      <c r="OCK65" s="47"/>
      <c r="OCL65" s="47"/>
      <c r="OCM65" s="47"/>
      <c r="OCN65" s="47"/>
      <c r="OCO65" s="47"/>
      <c r="OCP65" s="47"/>
      <c r="OCQ65" s="47"/>
      <c r="OCR65" s="47"/>
      <c r="OCS65" s="47"/>
      <c r="OCT65" s="47"/>
      <c r="OCU65" s="47"/>
      <c r="OCV65" s="47"/>
      <c r="OCW65" s="47"/>
      <c r="OCX65" s="47"/>
      <c r="OCY65" s="47"/>
      <c r="OCZ65" s="47"/>
      <c r="ODA65" s="47"/>
      <c r="ODB65" s="47"/>
      <c r="ODC65" s="47"/>
      <c r="ODD65" s="47"/>
      <c r="ODE65" s="47"/>
      <c r="ODF65" s="47"/>
      <c r="ODG65" s="47"/>
      <c r="ODH65" s="47"/>
      <c r="ODI65" s="47"/>
      <c r="ODJ65" s="47"/>
      <c r="ODK65" s="47"/>
      <c r="ODL65" s="47"/>
      <c r="ODM65" s="47"/>
      <c r="ODN65" s="47"/>
      <c r="ODO65" s="47"/>
      <c r="ODP65" s="47"/>
      <c r="ODQ65" s="47"/>
      <c r="ODR65" s="47"/>
      <c r="ODS65" s="47"/>
      <c r="ODT65" s="47"/>
      <c r="ODU65" s="47"/>
      <c r="ODV65" s="47"/>
      <c r="ODW65" s="47"/>
      <c r="ODX65" s="47"/>
      <c r="ODY65" s="47"/>
      <c r="ODZ65" s="47"/>
      <c r="OEA65" s="47"/>
      <c r="OEB65" s="47"/>
      <c r="OEC65" s="47"/>
      <c r="OED65" s="47"/>
      <c r="OEE65" s="47"/>
      <c r="OEF65" s="47"/>
      <c r="OEG65" s="47"/>
      <c r="OEH65" s="47"/>
      <c r="OEI65" s="47"/>
      <c r="OEJ65" s="47"/>
      <c r="OEK65" s="47"/>
      <c r="OEL65" s="47"/>
      <c r="OEM65" s="47"/>
      <c r="OEN65" s="47"/>
      <c r="OEO65" s="47"/>
      <c r="OEP65" s="47"/>
      <c r="OEQ65" s="47"/>
      <c r="OER65" s="47"/>
      <c r="OES65" s="47"/>
      <c r="OET65" s="47"/>
      <c r="OEU65" s="47"/>
      <c r="OEV65" s="47"/>
      <c r="OEW65" s="47"/>
      <c r="OEX65" s="47"/>
      <c r="OEY65" s="47"/>
      <c r="OEZ65" s="47"/>
      <c r="OFA65" s="47"/>
      <c r="OFB65" s="47"/>
      <c r="OFC65" s="47"/>
      <c r="OFD65" s="47"/>
      <c r="OFE65" s="47"/>
      <c r="OFF65" s="47"/>
      <c r="OFG65" s="47"/>
      <c r="OFH65" s="47"/>
      <c r="OFI65" s="47"/>
      <c r="OFJ65" s="47"/>
      <c r="OFK65" s="47"/>
      <c r="OFL65" s="47"/>
      <c r="OFM65" s="47"/>
      <c r="OFN65" s="47"/>
      <c r="OFO65" s="47"/>
      <c r="OFP65" s="47"/>
      <c r="OFQ65" s="47"/>
      <c r="OFR65" s="47"/>
      <c r="OFS65" s="47"/>
      <c r="OFT65" s="47"/>
      <c r="OFU65" s="47"/>
      <c r="OFV65" s="47"/>
      <c r="OFW65" s="47"/>
      <c r="OFX65" s="47"/>
      <c r="OFY65" s="47"/>
      <c r="OFZ65" s="47"/>
      <c r="OGA65" s="47"/>
      <c r="OGB65" s="47"/>
      <c r="OGC65" s="47"/>
      <c r="OGD65" s="47"/>
      <c r="OGE65" s="47"/>
      <c r="OGF65" s="47"/>
      <c r="OGG65" s="47"/>
      <c r="OGH65" s="47"/>
      <c r="OGI65" s="47"/>
      <c r="OGJ65" s="47"/>
      <c r="OGK65" s="47"/>
      <c r="OGL65" s="47"/>
      <c r="OGM65" s="47"/>
      <c r="OGN65" s="47"/>
      <c r="OGO65" s="47"/>
      <c r="OGP65" s="47"/>
      <c r="OGQ65" s="47"/>
      <c r="OGR65" s="47"/>
      <c r="OGS65" s="47"/>
      <c r="OGT65" s="47"/>
      <c r="OGU65" s="47"/>
      <c r="OGV65" s="47"/>
      <c r="OGW65" s="47"/>
      <c r="OGX65" s="47"/>
      <c r="OGY65" s="47"/>
      <c r="OGZ65" s="47"/>
      <c r="OHA65" s="47"/>
      <c r="OHB65" s="47"/>
      <c r="OHC65" s="47"/>
      <c r="OHD65" s="47"/>
      <c r="OHE65" s="47"/>
      <c r="OHF65" s="47"/>
      <c r="OHG65" s="47"/>
      <c r="OHH65" s="47"/>
      <c r="OHI65" s="47"/>
      <c r="OHJ65" s="47"/>
      <c r="OHK65" s="47"/>
      <c r="OHL65" s="47"/>
      <c r="OHM65" s="47"/>
      <c r="OHN65" s="47"/>
      <c r="OHO65" s="47"/>
      <c r="OHP65" s="47"/>
      <c r="OHQ65" s="47"/>
      <c r="OHR65" s="47"/>
      <c r="OHS65" s="47"/>
      <c r="OHT65" s="47"/>
      <c r="OHU65" s="47"/>
      <c r="OHV65" s="47"/>
      <c r="OHW65" s="47"/>
      <c r="OHX65" s="47"/>
      <c r="OHY65" s="47"/>
      <c r="OHZ65" s="47"/>
      <c r="OIA65" s="47"/>
      <c r="OIB65" s="47"/>
      <c r="OIC65" s="47"/>
      <c r="OID65" s="47"/>
      <c r="OIE65" s="47"/>
      <c r="OIF65" s="47"/>
      <c r="OIG65" s="47"/>
      <c r="OIH65" s="47"/>
      <c r="OII65" s="47"/>
      <c r="OIJ65" s="47"/>
      <c r="OIK65" s="47"/>
      <c r="OIL65" s="47"/>
      <c r="OIM65" s="47"/>
      <c r="OIN65" s="47"/>
      <c r="OIO65" s="47"/>
      <c r="OIP65" s="47"/>
      <c r="OIQ65" s="47"/>
      <c r="OIR65" s="47"/>
      <c r="OIS65" s="47"/>
      <c r="OIT65" s="47"/>
      <c r="OIU65" s="47"/>
      <c r="OIV65" s="47"/>
      <c r="OIW65" s="47"/>
      <c r="OIX65" s="47"/>
      <c r="OIY65" s="47"/>
      <c r="OIZ65" s="47"/>
      <c r="OJA65" s="47"/>
      <c r="OJB65" s="47"/>
      <c r="OJC65" s="47"/>
      <c r="OJD65" s="47"/>
      <c r="OJE65" s="47"/>
      <c r="OJF65" s="47"/>
      <c r="OJG65" s="47"/>
      <c r="OJH65" s="47"/>
      <c r="OJI65" s="47"/>
      <c r="OJJ65" s="47"/>
      <c r="OJK65" s="47"/>
      <c r="OJL65" s="47"/>
      <c r="OJM65" s="47"/>
      <c r="OJN65" s="47"/>
      <c r="OJO65" s="47"/>
      <c r="OJP65" s="47"/>
      <c r="OJQ65" s="47"/>
      <c r="OJR65" s="47"/>
      <c r="OJS65" s="47"/>
      <c r="OJT65" s="47"/>
      <c r="OJU65" s="47"/>
      <c r="OJV65" s="47"/>
      <c r="OJW65" s="47"/>
      <c r="OJX65" s="47"/>
      <c r="OJY65" s="47"/>
      <c r="OJZ65" s="47"/>
      <c r="OKA65" s="47"/>
      <c r="OKB65" s="47"/>
      <c r="OKC65" s="47"/>
      <c r="OKD65" s="47"/>
      <c r="OKE65" s="47"/>
      <c r="OKF65" s="47"/>
      <c r="OKG65" s="47"/>
      <c r="OKH65" s="47"/>
      <c r="OKI65" s="47"/>
      <c r="OKJ65" s="47"/>
      <c r="OKK65" s="47"/>
      <c r="OKL65" s="47"/>
      <c r="OKM65" s="47"/>
      <c r="OKN65" s="47"/>
      <c r="OKO65" s="47"/>
      <c r="OKP65" s="47"/>
      <c r="OKQ65" s="47"/>
      <c r="OKR65" s="47"/>
      <c r="OKS65" s="47"/>
      <c r="OKT65" s="47"/>
      <c r="OKU65" s="47"/>
      <c r="OKV65" s="47"/>
      <c r="OKW65" s="47"/>
      <c r="OKX65" s="47"/>
      <c r="OKY65" s="47"/>
      <c r="OKZ65" s="47"/>
      <c r="OLA65" s="47"/>
      <c r="OLB65" s="47"/>
      <c r="OLC65" s="47"/>
      <c r="OLD65" s="47"/>
      <c r="OLE65" s="47"/>
      <c r="OLF65" s="47"/>
      <c r="OLG65" s="47"/>
      <c r="OLH65" s="47"/>
      <c r="OLI65" s="47"/>
      <c r="OLJ65" s="47"/>
      <c r="OLK65" s="47"/>
      <c r="OLL65" s="47"/>
      <c r="OLM65" s="47"/>
      <c r="OLN65" s="47"/>
      <c r="OLO65" s="47"/>
      <c r="OLP65" s="47"/>
      <c r="OLQ65" s="47"/>
      <c r="OLR65" s="47"/>
      <c r="OLS65" s="47"/>
      <c r="OLT65" s="47"/>
      <c r="OLU65" s="47"/>
      <c r="OLV65" s="47"/>
      <c r="OLW65" s="47"/>
      <c r="OLX65" s="47"/>
      <c r="OLY65" s="47"/>
      <c r="OLZ65" s="47"/>
      <c r="OMA65" s="47"/>
      <c r="OMB65" s="47"/>
      <c r="OMC65" s="47"/>
      <c r="OMD65" s="47"/>
      <c r="OME65" s="47"/>
      <c r="OMF65" s="47"/>
      <c r="OMG65" s="47"/>
      <c r="OMH65" s="47"/>
      <c r="OMI65" s="47"/>
      <c r="OMJ65" s="47"/>
      <c r="OMK65" s="47"/>
      <c r="OML65" s="47"/>
      <c r="OMM65" s="47"/>
      <c r="OMN65" s="47"/>
      <c r="OMO65" s="47"/>
      <c r="OMP65" s="47"/>
      <c r="OMQ65" s="47"/>
      <c r="OMR65" s="47"/>
      <c r="OMS65" s="47"/>
      <c r="OMT65" s="47"/>
      <c r="OMU65" s="47"/>
      <c r="OMV65" s="47"/>
      <c r="OMW65" s="47"/>
      <c r="OMX65" s="47"/>
      <c r="OMY65" s="47"/>
      <c r="OMZ65" s="47"/>
      <c r="ONA65" s="47"/>
      <c r="ONB65" s="47"/>
      <c r="ONC65" s="47"/>
      <c r="OND65" s="47"/>
      <c r="ONE65" s="47"/>
      <c r="ONF65" s="47"/>
      <c r="ONG65" s="47"/>
      <c r="ONH65" s="47"/>
      <c r="ONI65" s="47"/>
      <c r="ONJ65" s="47"/>
      <c r="ONK65" s="47"/>
      <c r="ONL65" s="47"/>
      <c r="ONM65" s="47"/>
      <c r="ONN65" s="47"/>
      <c r="ONO65" s="47"/>
      <c r="ONP65" s="47"/>
      <c r="ONQ65" s="47"/>
      <c r="ONR65" s="47"/>
      <c r="ONS65" s="47"/>
      <c r="ONT65" s="47"/>
      <c r="ONU65" s="47"/>
      <c r="ONV65" s="47"/>
      <c r="ONW65" s="47"/>
      <c r="ONX65" s="47"/>
      <c r="ONY65" s="47"/>
      <c r="ONZ65" s="47"/>
      <c r="OOA65" s="47"/>
      <c r="OOB65" s="47"/>
      <c r="OOC65" s="47"/>
      <c r="OOD65" s="47"/>
      <c r="OOE65" s="47"/>
      <c r="OOF65" s="47"/>
      <c r="OOG65" s="47"/>
      <c r="OOH65" s="47"/>
      <c r="OOI65" s="47"/>
      <c r="OOJ65" s="47"/>
      <c r="OOK65" s="47"/>
      <c r="OOL65" s="47"/>
      <c r="OOM65" s="47"/>
      <c r="OON65" s="47"/>
      <c r="OOO65" s="47"/>
      <c r="OOP65" s="47"/>
      <c r="OOQ65" s="47"/>
      <c r="OOR65" s="47"/>
      <c r="OOS65" s="47"/>
      <c r="OOT65" s="47"/>
      <c r="OOU65" s="47"/>
      <c r="OOV65" s="47"/>
      <c r="OOW65" s="47"/>
      <c r="OOX65" s="47"/>
      <c r="OOY65" s="47"/>
      <c r="OOZ65" s="47"/>
      <c r="OPA65" s="47"/>
      <c r="OPB65" s="47"/>
      <c r="OPC65" s="47"/>
      <c r="OPD65" s="47"/>
      <c r="OPE65" s="47"/>
      <c r="OPF65" s="47"/>
      <c r="OPG65" s="47"/>
      <c r="OPH65" s="47"/>
      <c r="OPI65" s="47"/>
      <c r="OPJ65" s="47"/>
      <c r="OPK65" s="47"/>
      <c r="OPL65" s="47"/>
      <c r="OPM65" s="47"/>
      <c r="OPN65" s="47"/>
      <c r="OPO65" s="47"/>
      <c r="OPP65" s="47"/>
      <c r="OPQ65" s="47"/>
      <c r="OPR65" s="47"/>
      <c r="OPS65" s="47"/>
      <c r="OPT65" s="47"/>
      <c r="OPU65" s="47"/>
      <c r="OPV65" s="47"/>
      <c r="OPW65" s="47"/>
      <c r="OPX65" s="47"/>
      <c r="OPY65" s="47"/>
      <c r="OPZ65" s="47"/>
      <c r="OQA65" s="47"/>
      <c r="OQB65" s="47"/>
      <c r="OQC65" s="47"/>
      <c r="OQD65" s="47"/>
      <c r="OQE65" s="47"/>
      <c r="OQF65" s="47"/>
      <c r="OQG65" s="47"/>
      <c r="OQH65" s="47"/>
      <c r="OQI65" s="47"/>
      <c r="OQJ65" s="47"/>
      <c r="OQK65" s="47"/>
      <c r="OQL65" s="47"/>
      <c r="OQM65" s="47"/>
      <c r="OQN65" s="47"/>
      <c r="OQO65" s="47"/>
      <c r="OQP65" s="47"/>
      <c r="OQQ65" s="47"/>
      <c r="OQR65" s="47"/>
      <c r="OQS65" s="47"/>
      <c r="OQT65" s="47"/>
      <c r="OQU65" s="47"/>
      <c r="OQV65" s="47"/>
      <c r="OQW65" s="47"/>
      <c r="OQX65" s="47"/>
      <c r="OQY65" s="47"/>
      <c r="OQZ65" s="47"/>
      <c r="ORA65" s="47"/>
      <c r="ORB65" s="47"/>
      <c r="ORC65" s="47"/>
      <c r="ORD65" s="47"/>
      <c r="ORE65" s="47"/>
      <c r="ORF65" s="47"/>
      <c r="ORG65" s="47"/>
      <c r="ORH65" s="47"/>
      <c r="ORI65" s="47"/>
      <c r="ORJ65" s="47"/>
      <c r="ORK65" s="47"/>
      <c r="ORL65" s="47"/>
      <c r="ORM65" s="47"/>
      <c r="ORN65" s="47"/>
      <c r="ORO65" s="47"/>
      <c r="ORP65" s="47"/>
      <c r="ORQ65" s="47"/>
      <c r="ORR65" s="47"/>
      <c r="ORS65" s="47"/>
      <c r="ORT65" s="47"/>
      <c r="ORU65" s="47"/>
      <c r="ORV65" s="47"/>
      <c r="ORW65" s="47"/>
      <c r="ORX65" s="47"/>
      <c r="ORY65" s="47"/>
      <c r="ORZ65" s="47"/>
      <c r="OSA65" s="47"/>
      <c r="OSB65" s="47"/>
      <c r="OSC65" s="47"/>
      <c r="OSD65" s="47"/>
      <c r="OSE65" s="47"/>
      <c r="OSF65" s="47"/>
      <c r="OSG65" s="47"/>
      <c r="OSH65" s="47"/>
      <c r="OSI65" s="47"/>
      <c r="OSJ65" s="47"/>
      <c r="OSK65" s="47"/>
      <c r="OSL65" s="47"/>
      <c r="OSM65" s="47"/>
      <c r="OSN65" s="47"/>
      <c r="OSO65" s="47"/>
      <c r="OSP65" s="47"/>
      <c r="OSQ65" s="47"/>
      <c r="OSR65" s="47"/>
      <c r="OSS65" s="47"/>
      <c r="OST65" s="47"/>
      <c r="OSU65" s="47"/>
      <c r="OSV65" s="47"/>
      <c r="OSW65" s="47"/>
      <c r="OSX65" s="47"/>
      <c r="OSY65" s="47"/>
      <c r="OSZ65" s="47"/>
      <c r="OTA65" s="47"/>
      <c r="OTB65" s="47"/>
      <c r="OTC65" s="47"/>
      <c r="OTD65" s="47"/>
      <c r="OTE65" s="47"/>
      <c r="OTF65" s="47"/>
      <c r="OTG65" s="47"/>
      <c r="OTH65" s="47"/>
      <c r="OTI65" s="47"/>
      <c r="OTJ65" s="47"/>
      <c r="OTK65" s="47"/>
      <c r="OTL65" s="47"/>
      <c r="OTM65" s="47"/>
      <c r="OTN65" s="47"/>
      <c r="OTO65" s="47"/>
      <c r="OTP65" s="47"/>
      <c r="OTQ65" s="47"/>
      <c r="OTR65" s="47"/>
      <c r="OTS65" s="47"/>
      <c r="OTT65" s="47"/>
      <c r="OTU65" s="47"/>
      <c r="OTV65" s="47"/>
      <c r="OTW65" s="47"/>
      <c r="OTX65" s="47"/>
      <c r="OTY65" s="47"/>
      <c r="OTZ65" s="47"/>
      <c r="OUA65" s="47"/>
      <c r="OUB65" s="47"/>
      <c r="OUC65" s="47"/>
      <c r="OUD65" s="47"/>
      <c r="OUE65" s="47"/>
      <c r="OUF65" s="47"/>
      <c r="OUG65" s="47"/>
      <c r="OUH65" s="47"/>
      <c r="OUI65" s="47"/>
      <c r="OUJ65" s="47"/>
      <c r="OUK65" s="47"/>
      <c r="OUL65" s="47"/>
      <c r="OUM65" s="47"/>
      <c r="OUN65" s="47"/>
      <c r="OUO65" s="47"/>
      <c r="OUP65" s="47"/>
      <c r="OUQ65" s="47"/>
      <c r="OUR65" s="47"/>
      <c r="OUS65" s="47"/>
      <c r="OUT65" s="47"/>
      <c r="OUU65" s="47"/>
      <c r="OUV65" s="47"/>
      <c r="OUW65" s="47"/>
      <c r="OUX65" s="47"/>
      <c r="OUY65" s="47"/>
      <c r="OUZ65" s="47"/>
      <c r="OVA65" s="47"/>
      <c r="OVB65" s="47"/>
      <c r="OVC65" s="47"/>
      <c r="OVD65" s="47"/>
      <c r="OVE65" s="47"/>
      <c r="OVF65" s="47"/>
      <c r="OVG65" s="47"/>
      <c r="OVH65" s="47"/>
      <c r="OVI65" s="47"/>
      <c r="OVJ65" s="47"/>
      <c r="OVK65" s="47"/>
      <c r="OVL65" s="47"/>
      <c r="OVM65" s="47"/>
      <c r="OVN65" s="47"/>
      <c r="OVO65" s="47"/>
      <c r="OVP65" s="47"/>
      <c r="OVQ65" s="47"/>
      <c r="OVR65" s="47"/>
      <c r="OVS65" s="47"/>
      <c r="OVT65" s="47"/>
      <c r="OVU65" s="47"/>
      <c r="OVV65" s="47"/>
      <c r="OVW65" s="47"/>
      <c r="OVX65" s="47"/>
      <c r="OVY65" s="47"/>
      <c r="OVZ65" s="47"/>
      <c r="OWA65" s="47"/>
      <c r="OWB65" s="47"/>
      <c r="OWC65" s="47"/>
      <c r="OWD65" s="47"/>
      <c r="OWE65" s="47"/>
      <c r="OWF65" s="47"/>
      <c r="OWG65" s="47"/>
      <c r="OWH65" s="47"/>
      <c r="OWI65" s="47"/>
      <c r="OWJ65" s="47"/>
      <c r="OWK65" s="47"/>
      <c r="OWL65" s="47"/>
      <c r="OWM65" s="47"/>
      <c r="OWN65" s="47"/>
      <c r="OWO65" s="47"/>
      <c r="OWP65" s="47"/>
      <c r="OWQ65" s="47"/>
      <c r="OWR65" s="47"/>
      <c r="OWS65" s="47"/>
      <c r="OWT65" s="47"/>
      <c r="OWU65" s="47"/>
      <c r="OWV65" s="47"/>
      <c r="OWW65" s="47"/>
      <c r="OWX65" s="47"/>
      <c r="OWY65" s="47"/>
      <c r="OWZ65" s="47"/>
      <c r="OXA65" s="47"/>
      <c r="OXB65" s="47"/>
      <c r="OXC65" s="47"/>
      <c r="OXD65" s="47"/>
      <c r="OXE65" s="47"/>
      <c r="OXF65" s="47"/>
      <c r="OXG65" s="47"/>
      <c r="OXH65" s="47"/>
      <c r="OXI65" s="47"/>
      <c r="OXJ65" s="47"/>
      <c r="OXK65" s="47"/>
      <c r="OXL65" s="47"/>
      <c r="OXM65" s="47"/>
      <c r="OXN65" s="47"/>
      <c r="OXO65" s="47"/>
      <c r="OXP65" s="47"/>
      <c r="OXQ65" s="47"/>
      <c r="OXR65" s="47"/>
      <c r="OXS65" s="47"/>
      <c r="OXT65" s="47"/>
      <c r="OXU65" s="47"/>
      <c r="OXV65" s="47"/>
      <c r="OXW65" s="47"/>
      <c r="OXX65" s="47"/>
      <c r="OXY65" s="47"/>
      <c r="OXZ65" s="47"/>
      <c r="OYA65" s="47"/>
      <c r="OYB65" s="47"/>
      <c r="OYC65" s="47"/>
      <c r="OYD65" s="47"/>
      <c r="OYE65" s="47"/>
      <c r="OYF65" s="47"/>
      <c r="OYG65" s="47"/>
      <c r="OYH65" s="47"/>
      <c r="OYI65" s="47"/>
      <c r="OYJ65" s="47"/>
      <c r="OYK65" s="47"/>
      <c r="OYL65" s="47"/>
      <c r="OYM65" s="47"/>
      <c r="OYN65" s="47"/>
      <c r="OYO65" s="47"/>
      <c r="OYP65" s="47"/>
      <c r="OYQ65" s="47"/>
      <c r="OYR65" s="47"/>
      <c r="OYS65" s="47"/>
      <c r="OYT65" s="47"/>
      <c r="OYU65" s="47"/>
      <c r="OYV65" s="47"/>
      <c r="OYW65" s="47"/>
      <c r="OYX65" s="47"/>
      <c r="OYY65" s="47"/>
      <c r="OYZ65" s="47"/>
      <c r="OZA65" s="47"/>
      <c r="OZB65" s="47"/>
      <c r="OZC65" s="47"/>
      <c r="OZD65" s="47"/>
      <c r="OZE65" s="47"/>
      <c r="OZF65" s="47"/>
      <c r="OZG65" s="47"/>
      <c r="OZH65" s="47"/>
      <c r="OZI65" s="47"/>
      <c r="OZJ65" s="47"/>
      <c r="OZK65" s="47"/>
      <c r="OZL65" s="47"/>
      <c r="OZM65" s="47"/>
      <c r="OZN65" s="47"/>
      <c r="OZO65" s="47"/>
      <c r="OZP65" s="47"/>
      <c r="OZQ65" s="47"/>
      <c r="OZR65" s="47"/>
      <c r="OZS65" s="47"/>
      <c r="OZT65" s="47"/>
      <c r="OZU65" s="47"/>
      <c r="OZV65" s="47"/>
      <c r="OZW65" s="47"/>
      <c r="OZX65" s="47"/>
      <c r="OZY65" s="47"/>
      <c r="OZZ65" s="47"/>
      <c r="PAA65" s="47"/>
      <c r="PAB65" s="47"/>
      <c r="PAC65" s="47"/>
      <c r="PAD65" s="47"/>
      <c r="PAE65" s="47"/>
      <c r="PAF65" s="47"/>
      <c r="PAG65" s="47"/>
      <c r="PAH65" s="47"/>
      <c r="PAI65" s="47"/>
      <c r="PAJ65" s="47"/>
      <c r="PAK65" s="47"/>
      <c r="PAL65" s="47"/>
      <c r="PAM65" s="47"/>
      <c r="PAN65" s="47"/>
      <c r="PAO65" s="47"/>
      <c r="PAP65" s="47"/>
      <c r="PAQ65" s="47"/>
      <c r="PAR65" s="47"/>
      <c r="PAS65" s="47"/>
      <c r="PAT65" s="47"/>
      <c r="PAU65" s="47"/>
      <c r="PAV65" s="47"/>
      <c r="PAW65" s="47"/>
      <c r="PAX65" s="47"/>
      <c r="PAY65" s="47"/>
      <c r="PAZ65" s="47"/>
      <c r="PBA65" s="47"/>
      <c r="PBB65" s="47"/>
      <c r="PBC65" s="47"/>
      <c r="PBD65" s="47"/>
      <c r="PBE65" s="47"/>
      <c r="PBF65" s="47"/>
      <c r="PBG65" s="47"/>
      <c r="PBH65" s="47"/>
      <c r="PBI65" s="47"/>
      <c r="PBJ65" s="47"/>
      <c r="PBK65" s="47"/>
      <c r="PBL65" s="47"/>
      <c r="PBM65" s="47"/>
      <c r="PBN65" s="47"/>
      <c r="PBO65" s="47"/>
      <c r="PBP65" s="47"/>
      <c r="PBQ65" s="47"/>
      <c r="PBR65" s="47"/>
      <c r="PBS65" s="47"/>
      <c r="PBT65" s="47"/>
      <c r="PBU65" s="47"/>
      <c r="PBV65" s="47"/>
      <c r="PBW65" s="47"/>
      <c r="PBX65" s="47"/>
      <c r="PBY65" s="47"/>
      <c r="PBZ65" s="47"/>
      <c r="PCA65" s="47"/>
      <c r="PCB65" s="47"/>
      <c r="PCC65" s="47"/>
      <c r="PCD65" s="47"/>
      <c r="PCE65" s="47"/>
      <c r="PCF65" s="47"/>
      <c r="PCG65" s="47"/>
      <c r="PCH65" s="47"/>
      <c r="PCI65" s="47"/>
      <c r="PCJ65" s="47"/>
      <c r="PCK65" s="47"/>
      <c r="PCL65" s="47"/>
      <c r="PCM65" s="47"/>
      <c r="PCN65" s="47"/>
      <c r="PCO65" s="47"/>
      <c r="PCP65" s="47"/>
      <c r="PCQ65" s="47"/>
      <c r="PCR65" s="47"/>
      <c r="PCS65" s="47"/>
      <c r="PCT65" s="47"/>
      <c r="PCU65" s="47"/>
      <c r="PCV65" s="47"/>
      <c r="PCW65" s="47"/>
      <c r="PCX65" s="47"/>
      <c r="PCY65" s="47"/>
      <c r="PCZ65" s="47"/>
      <c r="PDA65" s="47"/>
      <c r="PDB65" s="47"/>
      <c r="PDC65" s="47"/>
      <c r="PDD65" s="47"/>
      <c r="PDE65" s="47"/>
      <c r="PDF65" s="47"/>
      <c r="PDG65" s="47"/>
      <c r="PDH65" s="47"/>
      <c r="PDI65" s="47"/>
      <c r="PDJ65" s="47"/>
      <c r="PDK65" s="47"/>
      <c r="PDL65" s="47"/>
      <c r="PDM65" s="47"/>
      <c r="PDN65" s="47"/>
      <c r="PDO65" s="47"/>
      <c r="PDP65" s="47"/>
      <c r="PDQ65" s="47"/>
      <c r="PDR65" s="47"/>
      <c r="PDS65" s="47"/>
      <c r="PDT65" s="47"/>
      <c r="PDU65" s="47"/>
      <c r="PDV65" s="47"/>
      <c r="PDW65" s="47"/>
      <c r="PDX65" s="47"/>
      <c r="PDY65" s="47"/>
      <c r="PDZ65" s="47"/>
      <c r="PEA65" s="47"/>
      <c r="PEB65" s="47"/>
      <c r="PEC65" s="47"/>
      <c r="PED65" s="47"/>
      <c r="PEE65" s="47"/>
      <c r="PEF65" s="47"/>
      <c r="PEG65" s="47"/>
      <c r="PEH65" s="47"/>
      <c r="PEI65" s="47"/>
      <c r="PEJ65" s="47"/>
      <c r="PEK65" s="47"/>
      <c r="PEL65" s="47"/>
      <c r="PEM65" s="47"/>
      <c r="PEN65" s="47"/>
      <c r="PEO65" s="47"/>
      <c r="PEP65" s="47"/>
      <c r="PEQ65" s="47"/>
      <c r="PER65" s="47"/>
      <c r="PES65" s="47"/>
      <c r="PET65" s="47"/>
      <c r="PEU65" s="47"/>
      <c r="PEV65" s="47"/>
      <c r="PEW65" s="47"/>
      <c r="PEX65" s="47"/>
      <c r="PEY65" s="47"/>
      <c r="PEZ65" s="47"/>
      <c r="PFA65" s="47"/>
      <c r="PFB65" s="47"/>
      <c r="PFC65" s="47"/>
      <c r="PFD65" s="47"/>
      <c r="PFE65" s="47"/>
      <c r="PFF65" s="47"/>
      <c r="PFG65" s="47"/>
      <c r="PFH65" s="47"/>
      <c r="PFI65" s="47"/>
      <c r="PFJ65" s="47"/>
      <c r="PFK65" s="47"/>
      <c r="PFL65" s="47"/>
      <c r="PFM65" s="47"/>
      <c r="PFN65" s="47"/>
      <c r="PFO65" s="47"/>
      <c r="PFP65" s="47"/>
      <c r="PFQ65" s="47"/>
      <c r="PFR65" s="47"/>
      <c r="PFS65" s="47"/>
      <c r="PFT65" s="47"/>
      <c r="PFU65" s="47"/>
      <c r="PFV65" s="47"/>
      <c r="PFW65" s="47"/>
      <c r="PFX65" s="47"/>
      <c r="PFY65" s="47"/>
      <c r="PFZ65" s="47"/>
      <c r="PGA65" s="47"/>
      <c r="PGB65" s="47"/>
      <c r="PGC65" s="47"/>
      <c r="PGD65" s="47"/>
      <c r="PGE65" s="47"/>
      <c r="PGF65" s="47"/>
      <c r="PGG65" s="47"/>
      <c r="PGH65" s="47"/>
      <c r="PGI65" s="47"/>
      <c r="PGJ65" s="47"/>
      <c r="PGK65" s="47"/>
      <c r="PGL65" s="47"/>
      <c r="PGM65" s="47"/>
      <c r="PGN65" s="47"/>
      <c r="PGO65" s="47"/>
      <c r="PGP65" s="47"/>
      <c r="PGQ65" s="47"/>
      <c r="PGR65" s="47"/>
      <c r="PGS65" s="47"/>
      <c r="PGT65" s="47"/>
      <c r="PGU65" s="47"/>
      <c r="PGV65" s="47"/>
      <c r="PGW65" s="47"/>
      <c r="PGX65" s="47"/>
      <c r="PGY65" s="47"/>
      <c r="PGZ65" s="47"/>
      <c r="PHA65" s="47"/>
      <c r="PHB65" s="47"/>
      <c r="PHC65" s="47"/>
      <c r="PHD65" s="47"/>
      <c r="PHE65" s="47"/>
      <c r="PHF65" s="47"/>
      <c r="PHG65" s="47"/>
      <c r="PHH65" s="47"/>
      <c r="PHI65" s="47"/>
      <c r="PHJ65" s="47"/>
      <c r="PHK65" s="47"/>
      <c r="PHL65" s="47"/>
      <c r="PHM65" s="47"/>
      <c r="PHN65" s="47"/>
      <c r="PHO65" s="47"/>
      <c r="PHP65" s="47"/>
      <c r="PHQ65" s="47"/>
      <c r="PHR65" s="47"/>
      <c r="PHS65" s="47"/>
      <c r="PHT65" s="47"/>
      <c r="PHU65" s="47"/>
      <c r="PHV65" s="47"/>
      <c r="PHW65" s="47"/>
      <c r="PHX65" s="47"/>
      <c r="PHY65" s="47"/>
      <c r="PHZ65" s="47"/>
      <c r="PIA65" s="47"/>
      <c r="PIB65" s="47"/>
      <c r="PIC65" s="47"/>
      <c r="PID65" s="47"/>
      <c r="PIE65" s="47"/>
      <c r="PIF65" s="47"/>
      <c r="PIG65" s="47"/>
      <c r="PIH65" s="47"/>
      <c r="PII65" s="47"/>
      <c r="PIJ65" s="47"/>
      <c r="PIK65" s="47"/>
      <c r="PIL65" s="47"/>
      <c r="PIM65" s="47"/>
      <c r="PIN65" s="47"/>
      <c r="PIO65" s="47"/>
      <c r="PIP65" s="47"/>
      <c r="PIQ65" s="47"/>
      <c r="PIR65" s="47"/>
      <c r="PIS65" s="47"/>
      <c r="PIT65" s="47"/>
      <c r="PIU65" s="47"/>
      <c r="PIV65" s="47"/>
      <c r="PIW65" s="47"/>
      <c r="PIX65" s="47"/>
      <c r="PIY65" s="47"/>
      <c r="PIZ65" s="47"/>
      <c r="PJA65" s="47"/>
      <c r="PJB65" s="47"/>
      <c r="PJC65" s="47"/>
      <c r="PJD65" s="47"/>
      <c r="PJE65" s="47"/>
      <c r="PJF65" s="47"/>
      <c r="PJG65" s="47"/>
      <c r="PJH65" s="47"/>
      <c r="PJI65" s="47"/>
      <c r="PJJ65" s="47"/>
      <c r="PJK65" s="47"/>
      <c r="PJL65" s="47"/>
      <c r="PJM65" s="47"/>
      <c r="PJN65" s="47"/>
      <c r="PJO65" s="47"/>
      <c r="PJP65" s="47"/>
      <c r="PJQ65" s="47"/>
      <c r="PJR65" s="47"/>
      <c r="PJS65" s="47"/>
      <c r="PJT65" s="47"/>
      <c r="PJU65" s="47"/>
      <c r="PJV65" s="47"/>
      <c r="PJW65" s="47"/>
      <c r="PJX65" s="47"/>
      <c r="PJY65" s="47"/>
      <c r="PJZ65" s="47"/>
      <c r="PKA65" s="47"/>
      <c r="PKB65" s="47"/>
      <c r="PKC65" s="47"/>
      <c r="PKD65" s="47"/>
      <c r="PKE65" s="47"/>
      <c r="PKF65" s="47"/>
      <c r="PKG65" s="47"/>
      <c r="PKH65" s="47"/>
      <c r="PKI65" s="47"/>
      <c r="PKJ65" s="47"/>
      <c r="PKK65" s="47"/>
      <c r="PKL65" s="47"/>
      <c r="PKM65" s="47"/>
      <c r="PKN65" s="47"/>
      <c r="PKO65" s="47"/>
      <c r="PKP65" s="47"/>
      <c r="PKQ65" s="47"/>
      <c r="PKR65" s="47"/>
      <c r="PKS65" s="47"/>
      <c r="PKT65" s="47"/>
      <c r="PKU65" s="47"/>
      <c r="PKV65" s="47"/>
      <c r="PKW65" s="47"/>
      <c r="PKX65" s="47"/>
      <c r="PKY65" s="47"/>
      <c r="PKZ65" s="47"/>
      <c r="PLA65" s="47"/>
      <c r="PLB65" s="47"/>
      <c r="PLC65" s="47"/>
      <c r="PLD65" s="47"/>
      <c r="PLE65" s="47"/>
      <c r="PLF65" s="47"/>
      <c r="PLG65" s="47"/>
      <c r="PLH65" s="47"/>
      <c r="PLI65" s="47"/>
      <c r="PLJ65" s="47"/>
      <c r="PLK65" s="47"/>
      <c r="PLL65" s="47"/>
      <c r="PLM65" s="47"/>
      <c r="PLN65" s="47"/>
      <c r="PLO65" s="47"/>
      <c r="PLP65" s="47"/>
      <c r="PLQ65" s="47"/>
      <c r="PLR65" s="47"/>
      <c r="PLS65" s="47"/>
      <c r="PLT65" s="47"/>
      <c r="PLU65" s="47"/>
      <c r="PLV65" s="47"/>
      <c r="PLW65" s="47"/>
      <c r="PLX65" s="47"/>
      <c r="PLY65" s="47"/>
      <c r="PLZ65" s="47"/>
      <c r="PMA65" s="47"/>
      <c r="PMB65" s="47"/>
      <c r="PMC65" s="47"/>
      <c r="PMD65" s="47"/>
      <c r="PME65" s="47"/>
      <c r="PMF65" s="47"/>
      <c r="PMG65" s="47"/>
      <c r="PMH65" s="47"/>
      <c r="PMI65" s="47"/>
      <c r="PMJ65" s="47"/>
      <c r="PMK65" s="47"/>
      <c r="PML65" s="47"/>
      <c r="PMM65" s="47"/>
      <c r="PMN65" s="47"/>
      <c r="PMO65" s="47"/>
      <c r="PMP65" s="47"/>
      <c r="PMQ65" s="47"/>
      <c r="PMR65" s="47"/>
      <c r="PMS65" s="47"/>
      <c r="PMT65" s="47"/>
      <c r="PMU65" s="47"/>
      <c r="PMV65" s="47"/>
      <c r="PMW65" s="47"/>
      <c r="PMX65" s="47"/>
      <c r="PMY65" s="47"/>
      <c r="PMZ65" s="47"/>
      <c r="PNA65" s="47"/>
      <c r="PNB65" s="47"/>
      <c r="PNC65" s="47"/>
      <c r="PND65" s="47"/>
      <c r="PNE65" s="47"/>
      <c r="PNF65" s="47"/>
      <c r="PNG65" s="47"/>
      <c r="PNH65" s="47"/>
      <c r="PNI65" s="47"/>
      <c r="PNJ65" s="47"/>
      <c r="PNK65" s="47"/>
      <c r="PNL65" s="47"/>
      <c r="PNM65" s="47"/>
      <c r="PNN65" s="47"/>
      <c r="PNO65" s="47"/>
      <c r="PNP65" s="47"/>
      <c r="PNQ65" s="47"/>
      <c r="PNR65" s="47"/>
      <c r="PNS65" s="47"/>
      <c r="PNT65" s="47"/>
      <c r="PNU65" s="47"/>
      <c r="PNV65" s="47"/>
      <c r="PNW65" s="47"/>
      <c r="PNX65" s="47"/>
      <c r="PNY65" s="47"/>
      <c r="PNZ65" s="47"/>
      <c r="POA65" s="47"/>
      <c r="POB65" s="47"/>
      <c r="POC65" s="47"/>
      <c r="POD65" s="47"/>
      <c r="POE65" s="47"/>
      <c r="POF65" s="47"/>
      <c r="POG65" s="47"/>
      <c r="POH65" s="47"/>
      <c r="POI65" s="47"/>
      <c r="POJ65" s="47"/>
      <c r="POK65" s="47"/>
      <c r="POL65" s="47"/>
      <c r="POM65" s="47"/>
      <c r="PON65" s="47"/>
      <c r="POO65" s="47"/>
      <c r="POP65" s="47"/>
      <c r="POQ65" s="47"/>
      <c r="POR65" s="47"/>
      <c r="POS65" s="47"/>
      <c r="POT65" s="47"/>
      <c r="POU65" s="47"/>
      <c r="POV65" s="47"/>
      <c r="POW65" s="47"/>
      <c r="POX65" s="47"/>
      <c r="POY65" s="47"/>
      <c r="POZ65" s="47"/>
      <c r="PPA65" s="47"/>
      <c r="PPB65" s="47"/>
      <c r="PPC65" s="47"/>
      <c r="PPD65" s="47"/>
      <c r="PPE65" s="47"/>
      <c r="PPF65" s="47"/>
      <c r="PPG65" s="47"/>
      <c r="PPH65" s="47"/>
      <c r="PPI65" s="47"/>
      <c r="PPJ65" s="47"/>
      <c r="PPK65" s="47"/>
      <c r="PPL65" s="47"/>
      <c r="PPM65" s="47"/>
      <c r="PPN65" s="47"/>
      <c r="PPO65" s="47"/>
      <c r="PPP65" s="47"/>
      <c r="PPQ65" s="47"/>
      <c r="PPR65" s="47"/>
      <c r="PPS65" s="47"/>
      <c r="PPT65" s="47"/>
      <c r="PPU65" s="47"/>
      <c r="PPV65" s="47"/>
      <c r="PPW65" s="47"/>
      <c r="PPX65" s="47"/>
      <c r="PPY65" s="47"/>
      <c r="PPZ65" s="47"/>
      <c r="PQA65" s="47"/>
      <c r="PQB65" s="47"/>
      <c r="PQC65" s="47"/>
      <c r="PQD65" s="47"/>
      <c r="PQE65" s="47"/>
      <c r="PQF65" s="47"/>
      <c r="PQG65" s="47"/>
      <c r="PQH65" s="47"/>
      <c r="PQI65" s="47"/>
      <c r="PQJ65" s="47"/>
      <c r="PQK65" s="47"/>
      <c r="PQL65" s="47"/>
      <c r="PQM65" s="47"/>
      <c r="PQN65" s="47"/>
      <c r="PQO65" s="47"/>
      <c r="PQP65" s="47"/>
      <c r="PQQ65" s="47"/>
      <c r="PQR65" s="47"/>
      <c r="PQS65" s="47"/>
      <c r="PQT65" s="47"/>
      <c r="PQU65" s="47"/>
      <c r="PQV65" s="47"/>
      <c r="PQW65" s="47"/>
      <c r="PQX65" s="47"/>
      <c r="PQY65" s="47"/>
      <c r="PQZ65" s="47"/>
      <c r="PRA65" s="47"/>
      <c r="PRB65" s="47"/>
      <c r="PRC65" s="47"/>
      <c r="PRD65" s="47"/>
      <c r="PRE65" s="47"/>
      <c r="PRF65" s="47"/>
      <c r="PRG65" s="47"/>
      <c r="PRH65" s="47"/>
      <c r="PRI65" s="47"/>
      <c r="PRJ65" s="47"/>
      <c r="PRK65" s="47"/>
      <c r="PRL65" s="47"/>
      <c r="PRM65" s="47"/>
      <c r="PRN65" s="47"/>
      <c r="PRO65" s="47"/>
      <c r="PRP65" s="47"/>
      <c r="PRQ65" s="47"/>
      <c r="PRR65" s="47"/>
      <c r="PRS65" s="47"/>
      <c r="PRT65" s="47"/>
      <c r="PRU65" s="47"/>
      <c r="PRV65" s="47"/>
      <c r="PRW65" s="47"/>
      <c r="PRX65" s="47"/>
      <c r="PRY65" s="47"/>
      <c r="PRZ65" s="47"/>
      <c r="PSA65" s="47"/>
      <c r="PSB65" s="47"/>
      <c r="PSC65" s="47"/>
      <c r="PSD65" s="47"/>
      <c r="PSE65" s="47"/>
      <c r="PSF65" s="47"/>
      <c r="PSG65" s="47"/>
      <c r="PSH65" s="47"/>
      <c r="PSI65" s="47"/>
      <c r="PSJ65" s="47"/>
      <c r="PSK65" s="47"/>
      <c r="PSL65" s="47"/>
      <c r="PSM65" s="47"/>
      <c r="PSN65" s="47"/>
      <c r="PSO65" s="47"/>
      <c r="PSP65" s="47"/>
      <c r="PSQ65" s="47"/>
      <c r="PSR65" s="47"/>
      <c r="PSS65" s="47"/>
      <c r="PST65" s="47"/>
      <c r="PSU65" s="47"/>
      <c r="PSV65" s="47"/>
      <c r="PSW65" s="47"/>
      <c r="PSX65" s="47"/>
      <c r="PSY65" s="47"/>
      <c r="PSZ65" s="47"/>
      <c r="PTA65" s="47"/>
      <c r="PTB65" s="47"/>
      <c r="PTC65" s="47"/>
      <c r="PTD65" s="47"/>
      <c r="PTE65" s="47"/>
      <c r="PTF65" s="47"/>
      <c r="PTG65" s="47"/>
      <c r="PTH65" s="47"/>
      <c r="PTI65" s="47"/>
      <c r="PTJ65" s="47"/>
      <c r="PTK65" s="47"/>
      <c r="PTL65" s="47"/>
      <c r="PTM65" s="47"/>
      <c r="PTN65" s="47"/>
      <c r="PTO65" s="47"/>
      <c r="PTP65" s="47"/>
      <c r="PTQ65" s="47"/>
      <c r="PTR65" s="47"/>
      <c r="PTS65" s="47"/>
      <c r="PTT65" s="47"/>
      <c r="PTU65" s="47"/>
      <c r="PTV65" s="47"/>
      <c r="PTW65" s="47"/>
      <c r="PTX65" s="47"/>
      <c r="PTY65" s="47"/>
      <c r="PTZ65" s="47"/>
      <c r="PUA65" s="47"/>
      <c r="PUB65" s="47"/>
      <c r="PUC65" s="47"/>
      <c r="PUD65" s="47"/>
      <c r="PUE65" s="47"/>
      <c r="PUF65" s="47"/>
      <c r="PUG65" s="47"/>
      <c r="PUH65" s="47"/>
      <c r="PUI65" s="47"/>
      <c r="PUJ65" s="47"/>
      <c r="PUK65" s="47"/>
      <c r="PUL65" s="47"/>
      <c r="PUM65" s="47"/>
      <c r="PUN65" s="47"/>
      <c r="PUO65" s="47"/>
      <c r="PUP65" s="47"/>
      <c r="PUQ65" s="47"/>
      <c r="PUR65" s="47"/>
      <c r="PUS65" s="47"/>
      <c r="PUT65" s="47"/>
      <c r="PUU65" s="47"/>
      <c r="PUV65" s="47"/>
      <c r="PUW65" s="47"/>
      <c r="PUX65" s="47"/>
      <c r="PUY65" s="47"/>
      <c r="PUZ65" s="47"/>
      <c r="PVA65" s="47"/>
      <c r="PVB65" s="47"/>
      <c r="PVC65" s="47"/>
      <c r="PVD65" s="47"/>
      <c r="PVE65" s="47"/>
      <c r="PVF65" s="47"/>
      <c r="PVG65" s="47"/>
      <c r="PVH65" s="47"/>
      <c r="PVI65" s="47"/>
      <c r="PVJ65" s="47"/>
      <c r="PVK65" s="47"/>
      <c r="PVL65" s="47"/>
      <c r="PVM65" s="47"/>
      <c r="PVN65" s="47"/>
      <c r="PVO65" s="47"/>
      <c r="PVP65" s="47"/>
      <c r="PVQ65" s="47"/>
      <c r="PVR65" s="47"/>
      <c r="PVS65" s="47"/>
      <c r="PVT65" s="47"/>
      <c r="PVU65" s="47"/>
      <c r="PVV65" s="47"/>
      <c r="PVW65" s="47"/>
      <c r="PVX65" s="47"/>
      <c r="PVY65" s="47"/>
      <c r="PVZ65" s="47"/>
      <c r="PWA65" s="47"/>
      <c r="PWB65" s="47"/>
      <c r="PWC65" s="47"/>
      <c r="PWD65" s="47"/>
      <c r="PWE65" s="47"/>
      <c r="PWF65" s="47"/>
      <c r="PWG65" s="47"/>
      <c r="PWH65" s="47"/>
      <c r="PWI65" s="47"/>
      <c r="PWJ65" s="47"/>
      <c r="PWK65" s="47"/>
      <c r="PWL65" s="47"/>
      <c r="PWM65" s="47"/>
      <c r="PWN65" s="47"/>
      <c r="PWO65" s="47"/>
      <c r="PWP65" s="47"/>
      <c r="PWQ65" s="47"/>
      <c r="PWR65" s="47"/>
      <c r="PWS65" s="47"/>
      <c r="PWT65" s="47"/>
      <c r="PWU65" s="47"/>
      <c r="PWV65" s="47"/>
      <c r="PWW65" s="47"/>
      <c r="PWX65" s="47"/>
      <c r="PWY65" s="47"/>
      <c r="PWZ65" s="47"/>
      <c r="PXA65" s="47"/>
      <c r="PXB65" s="47"/>
      <c r="PXC65" s="47"/>
      <c r="PXD65" s="47"/>
      <c r="PXE65" s="47"/>
      <c r="PXF65" s="47"/>
      <c r="PXG65" s="47"/>
      <c r="PXH65" s="47"/>
      <c r="PXI65" s="47"/>
      <c r="PXJ65" s="47"/>
      <c r="PXK65" s="47"/>
      <c r="PXL65" s="47"/>
      <c r="PXM65" s="47"/>
      <c r="PXN65" s="47"/>
      <c r="PXO65" s="47"/>
      <c r="PXP65" s="47"/>
      <c r="PXQ65" s="47"/>
      <c r="PXR65" s="47"/>
      <c r="PXS65" s="47"/>
      <c r="PXT65" s="47"/>
      <c r="PXU65" s="47"/>
      <c r="PXV65" s="47"/>
      <c r="PXW65" s="47"/>
      <c r="PXX65" s="47"/>
      <c r="PXY65" s="47"/>
      <c r="PXZ65" s="47"/>
      <c r="PYA65" s="47"/>
      <c r="PYB65" s="47"/>
      <c r="PYC65" s="47"/>
      <c r="PYD65" s="47"/>
      <c r="PYE65" s="47"/>
      <c r="PYF65" s="47"/>
      <c r="PYG65" s="47"/>
      <c r="PYH65" s="47"/>
      <c r="PYI65" s="47"/>
      <c r="PYJ65" s="47"/>
      <c r="PYK65" s="47"/>
      <c r="PYL65" s="47"/>
      <c r="PYM65" s="47"/>
      <c r="PYN65" s="47"/>
      <c r="PYO65" s="47"/>
      <c r="PYP65" s="47"/>
      <c r="PYQ65" s="47"/>
      <c r="PYR65" s="47"/>
      <c r="PYS65" s="47"/>
      <c r="PYT65" s="47"/>
      <c r="PYU65" s="47"/>
      <c r="PYV65" s="47"/>
      <c r="PYW65" s="47"/>
      <c r="PYX65" s="47"/>
      <c r="PYY65" s="47"/>
      <c r="PYZ65" s="47"/>
      <c r="PZA65" s="47"/>
      <c r="PZB65" s="47"/>
      <c r="PZC65" s="47"/>
      <c r="PZD65" s="47"/>
      <c r="PZE65" s="47"/>
      <c r="PZF65" s="47"/>
      <c r="PZG65" s="47"/>
      <c r="PZH65" s="47"/>
      <c r="PZI65" s="47"/>
      <c r="PZJ65" s="47"/>
      <c r="PZK65" s="47"/>
      <c r="PZL65" s="47"/>
      <c r="PZM65" s="47"/>
      <c r="PZN65" s="47"/>
      <c r="PZO65" s="47"/>
      <c r="PZP65" s="47"/>
      <c r="PZQ65" s="47"/>
      <c r="PZR65" s="47"/>
      <c r="PZS65" s="47"/>
      <c r="PZT65" s="47"/>
      <c r="PZU65" s="47"/>
      <c r="PZV65" s="47"/>
      <c r="PZW65" s="47"/>
      <c r="PZX65" s="47"/>
      <c r="PZY65" s="47"/>
      <c r="PZZ65" s="47"/>
      <c r="QAA65" s="47"/>
      <c r="QAB65" s="47"/>
      <c r="QAC65" s="47"/>
      <c r="QAD65" s="47"/>
      <c r="QAE65" s="47"/>
      <c r="QAF65" s="47"/>
      <c r="QAG65" s="47"/>
      <c r="QAH65" s="47"/>
      <c r="QAI65" s="47"/>
      <c r="QAJ65" s="47"/>
      <c r="QAK65" s="47"/>
      <c r="QAL65" s="47"/>
      <c r="QAM65" s="47"/>
      <c r="QAN65" s="47"/>
      <c r="QAO65" s="47"/>
      <c r="QAP65" s="47"/>
      <c r="QAQ65" s="47"/>
      <c r="QAR65" s="47"/>
      <c r="QAS65" s="47"/>
      <c r="QAT65" s="47"/>
      <c r="QAU65" s="47"/>
      <c r="QAV65" s="47"/>
      <c r="QAW65" s="47"/>
      <c r="QAX65" s="47"/>
      <c r="QAY65" s="47"/>
      <c r="QAZ65" s="47"/>
      <c r="QBA65" s="47"/>
      <c r="QBB65" s="47"/>
      <c r="QBC65" s="47"/>
      <c r="QBD65" s="47"/>
      <c r="QBE65" s="47"/>
      <c r="QBF65" s="47"/>
      <c r="QBG65" s="47"/>
      <c r="QBH65" s="47"/>
      <c r="QBI65" s="47"/>
      <c r="QBJ65" s="47"/>
      <c r="QBK65" s="47"/>
      <c r="QBL65" s="47"/>
      <c r="QBM65" s="47"/>
      <c r="QBN65" s="47"/>
      <c r="QBO65" s="47"/>
      <c r="QBP65" s="47"/>
      <c r="QBQ65" s="47"/>
      <c r="QBR65" s="47"/>
      <c r="QBS65" s="47"/>
      <c r="QBT65" s="47"/>
      <c r="QBU65" s="47"/>
      <c r="QBV65" s="47"/>
      <c r="QBW65" s="47"/>
      <c r="QBX65" s="47"/>
      <c r="QBY65" s="47"/>
      <c r="QBZ65" s="47"/>
      <c r="QCA65" s="47"/>
      <c r="QCB65" s="47"/>
      <c r="QCC65" s="47"/>
      <c r="QCD65" s="47"/>
      <c r="QCE65" s="47"/>
      <c r="QCF65" s="47"/>
      <c r="QCG65" s="47"/>
      <c r="QCH65" s="47"/>
      <c r="QCI65" s="47"/>
      <c r="QCJ65" s="47"/>
      <c r="QCK65" s="47"/>
      <c r="QCL65" s="47"/>
      <c r="QCM65" s="47"/>
      <c r="QCN65" s="47"/>
      <c r="QCO65" s="47"/>
      <c r="QCP65" s="47"/>
      <c r="QCQ65" s="47"/>
      <c r="QCR65" s="47"/>
      <c r="QCS65" s="47"/>
      <c r="QCT65" s="47"/>
      <c r="QCU65" s="47"/>
      <c r="QCV65" s="47"/>
      <c r="QCW65" s="47"/>
      <c r="QCX65" s="47"/>
      <c r="QCY65" s="47"/>
      <c r="QCZ65" s="47"/>
      <c r="QDA65" s="47"/>
      <c r="QDB65" s="47"/>
      <c r="QDC65" s="47"/>
      <c r="QDD65" s="47"/>
      <c r="QDE65" s="47"/>
      <c r="QDF65" s="47"/>
      <c r="QDG65" s="47"/>
      <c r="QDH65" s="47"/>
      <c r="QDI65" s="47"/>
      <c r="QDJ65" s="47"/>
      <c r="QDK65" s="47"/>
      <c r="QDL65" s="47"/>
      <c r="QDM65" s="47"/>
      <c r="QDN65" s="47"/>
      <c r="QDO65" s="47"/>
      <c r="QDP65" s="47"/>
      <c r="QDQ65" s="47"/>
      <c r="QDR65" s="47"/>
      <c r="QDS65" s="47"/>
      <c r="QDT65" s="47"/>
      <c r="QDU65" s="47"/>
      <c r="QDV65" s="47"/>
      <c r="QDW65" s="47"/>
      <c r="QDX65" s="47"/>
      <c r="QDY65" s="47"/>
      <c r="QDZ65" s="47"/>
      <c r="QEA65" s="47"/>
      <c r="QEB65" s="47"/>
      <c r="QEC65" s="47"/>
      <c r="QED65" s="47"/>
      <c r="QEE65" s="47"/>
      <c r="QEF65" s="47"/>
      <c r="QEG65" s="47"/>
      <c r="QEH65" s="47"/>
      <c r="QEI65" s="47"/>
      <c r="QEJ65" s="47"/>
      <c r="QEK65" s="47"/>
      <c r="QEL65" s="47"/>
      <c r="QEM65" s="47"/>
      <c r="QEN65" s="47"/>
      <c r="QEO65" s="47"/>
      <c r="QEP65" s="47"/>
      <c r="QEQ65" s="47"/>
      <c r="QER65" s="47"/>
      <c r="QES65" s="47"/>
      <c r="QET65" s="47"/>
      <c r="QEU65" s="47"/>
      <c r="QEV65" s="47"/>
      <c r="QEW65" s="47"/>
      <c r="QEX65" s="47"/>
      <c r="QEY65" s="47"/>
      <c r="QEZ65" s="47"/>
      <c r="QFA65" s="47"/>
      <c r="QFB65" s="47"/>
      <c r="QFC65" s="47"/>
      <c r="QFD65" s="47"/>
      <c r="QFE65" s="47"/>
      <c r="QFF65" s="47"/>
      <c r="QFG65" s="47"/>
      <c r="QFH65" s="47"/>
      <c r="QFI65" s="47"/>
      <c r="QFJ65" s="47"/>
      <c r="QFK65" s="47"/>
      <c r="QFL65" s="47"/>
      <c r="QFM65" s="47"/>
      <c r="QFN65" s="47"/>
      <c r="QFO65" s="47"/>
      <c r="QFP65" s="47"/>
      <c r="QFQ65" s="47"/>
      <c r="QFR65" s="47"/>
      <c r="QFS65" s="47"/>
      <c r="QFT65" s="47"/>
      <c r="QFU65" s="47"/>
      <c r="QFV65" s="47"/>
      <c r="QFW65" s="47"/>
      <c r="QFX65" s="47"/>
      <c r="QFY65" s="47"/>
      <c r="QFZ65" s="47"/>
      <c r="QGA65" s="47"/>
      <c r="QGB65" s="47"/>
      <c r="QGC65" s="47"/>
      <c r="QGD65" s="47"/>
      <c r="QGE65" s="47"/>
      <c r="QGF65" s="47"/>
      <c r="QGG65" s="47"/>
      <c r="QGH65" s="47"/>
      <c r="QGI65" s="47"/>
      <c r="QGJ65" s="47"/>
      <c r="QGK65" s="47"/>
      <c r="QGL65" s="47"/>
      <c r="QGM65" s="47"/>
      <c r="QGN65" s="47"/>
      <c r="QGO65" s="47"/>
      <c r="QGP65" s="47"/>
      <c r="QGQ65" s="47"/>
      <c r="QGR65" s="47"/>
      <c r="QGS65" s="47"/>
      <c r="QGT65" s="47"/>
      <c r="QGU65" s="47"/>
      <c r="QGV65" s="47"/>
      <c r="QGW65" s="47"/>
      <c r="QGX65" s="47"/>
      <c r="QGY65" s="47"/>
      <c r="QGZ65" s="47"/>
      <c r="QHA65" s="47"/>
      <c r="QHB65" s="47"/>
      <c r="QHC65" s="47"/>
      <c r="QHD65" s="47"/>
      <c r="QHE65" s="47"/>
      <c r="QHF65" s="47"/>
      <c r="QHG65" s="47"/>
      <c r="QHH65" s="47"/>
      <c r="QHI65" s="47"/>
      <c r="QHJ65" s="47"/>
      <c r="QHK65" s="47"/>
      <c r="QHL65" s="47"/>
      <c r="QHM65" s="47"/>
      <c r="QHN65" s="47"/>
      <c r="QHO65" s="47"/>
      <c r="QHP65" s="47"/>
      <c r="QHQ65" s="47"/>
      <c r="QHR65" s="47"/>
      <c r="QHS65" s="47"/>
      <c r="QHT65" s="47"/>
      <c r="QHU65" s="47"/>
      <c r="QHV65" s="47"/>
      <c r="QHW65" s="47"/>
      <c r="QHX65" s="47"/>
      <c r="QHY65" s="47"/>
      <c r="QHZ65" s="47"/>
      <c r="QIA65" s="47"/>
      <c r="QIB65" s="47"/>
      <c r="QIC65" s="47"/>
      <c r="QID65" s="47"/>
      <c r="QIE65" s="47"/>
      <c r="QIF65" s="47"/>
      <c r="QIG65" s="47"/>
      <c r="QIH65" s="47"/>
      <c r="QII65" s="47"/>
      <c r="QIJ65" s="47"/>
      <c r="QIK65" s="47"/>
      <c r="QIL65" s="47"/>
      <c r="QIM65" s="47"/>
      <c r="QIN65" s="47"/>
      <c r="QIO65" s="47"/>
      <c r="QIP65" s="47"/>
      <c r="QIQ65" s="47"/>
      <c r="QIR65" s="47"/>
      <c r="QIS65" s="47"/>
      <c r="QIT65" s="47"/>
      <c r="QIU65" s="47"/>
      <c r="QIV65" s="47"/>
      <c r="QIW65" s="47"/>
      <c r="QIX65" s="47"/>
      <c r="QIY65" s="47"/>
      <c r="QIZ65" s="47"/>
      <c r="QJA65" s="47"/>
      <c r="QJB65" s="47"/>
      <c r="QJC65" s="47"/>
      <c r="QJD65" s="47"/>
      <c r="QJE65" s="47"/>
      <c r="QJF65" s="47"/>
      <c r="QJG65" s="47"/>
      <c r="QJH65" s="47"/>
      <c r="QJI65" s="47"/>
      <c r="QJJ65" s="47"/>
      <c r="QJK65" s="47"/>
      <c r="QJL65" s="47"/>
      <c r="QJM65" s="47"/>
      <c r="QJN65" s="47"/>
      <c r="QJO65" s="47"/>
      <c r="QJP65" s="47"/>
      <c r="QJQ65" s="47"/>
      <c r="QJR65" s="47"/>
      <c r="QJS65" s="47"/>
      <c r="QJT65" s="47"/>
      <c r="QJU65" s="47"/>
      <c r="QJV65" s="47"/>
      <c r="QJW65" s="47"/>
      <c r="QJX65" s="47"/>
      <c r="QJY65" s="47"/>
      <c r="QJZ65" s="47"/>
      <c r="QKA65" s="47"/>
      <c r="QKB65" s="47"/>
      <c r="QKC65" s="47"/>
      <c r="QKD65" s="47"/>
      <c r="QKE65" s="47"/>
      <c r="QKF65" s="47"/>
      <c r="QKG65" s="47"/>
      <c r="QKH65" s="47"/>
      <c r="QKI65" s="47"/>
      <c r="QKJ65" s="47"/>
      <c r="QKK65" s="47"/>
      <c r="QKL65" s="47"/>
      <c r="QKM65" s="47"/>
      <c r="QKN65" s="47"/>
      <c r="QKO65" s="47"/>
      <c r="QKP65" s="47"/>
      <c r="QKQ65" s="47"/>
      <c r="QKR65" s="47"/>
      <c r="QKS65" s="47"/>
      <c r="QKT65" s="47"/>
      <c r="QKU65" s="47"/>
      <c r="QKV65" s="47"/>
      <c r="QKW65" s="47"/>
      <c r="QKX65" s="47"/>
      <c r="QKY65" s="47"/>
      <c r="QKZ65" s="47"/>
      <c r="QLA65" s="47"/>
      <c r="QLB65" s="47"/>
      <c r="QLC65" s="47"/>
      <c r="QLD65" s="47"/>
      <c r="QLE65" s="47"/>
      <c r="QLF65" s="47"/>
      <c r="QLG65" s="47"/>
      <c r="QLH65" s="47"/>
      <c r="QLI65" s="47"/>
      <c r="QLJ65" s="47"/>
      <c r="QLK65" s="47"/>
      <c r="QLL65" s="47"/>
      <c r="QLM65" s="47"/>
      <c r="QLN65" s="47"/>
      <c r="QLO65" s="47"/>
      <c r="QLP65" s="47"/>
      <c r="QLQ65" s="47"/>
      <c r="QLR65" s="47"/>
      <c r="QLS65" s="47"/>
      <c r="QLT65" s="47"/>
      <c r="QLU65" s="47"/>
      <c r="QLV65" s="47"/>
      <c r="QLW65" s="47"/>
      <c r="QLX65" s="47"/>
      <c r="QLY65" s="47"/>
      <c r="QLZ65" s="47"/>
      <c r="QMA65" s="47"/>
      <c r="QMB65" s="47"/>
      <c r="QMC65" s="47"/>
      <c r="QMD65" s="47"/>
      <c r="QME65" s="47"/>
      <c r="QMF65" s="47"/>
      <c r="QMG65" s="47"/>
      <c r="QMH65" s="47"/>
      <c r="QMI65" s="47"/>
      <c r="QMJ65" s="47"/>
      <c r="QMK65" s="47"/>
      <c r="QML65" s="47"/>
      <c r="QMM65" s="47"/>
      <c r="QMN65" s="47"/>
      <c r="QMO65" s="47"/>
      <c r="QMP65" s="47"/>
      <c r="QMQ65" s="47"/>
      <c r="QMR65" s="47"/>
      <c r="QMS65" s="47"/>
      <c r="QMT65" s="47"/>
      <c r="QMU65" s="47"/>
      <c r="QMV65" s="47"/>
      <c r="QMW65" s="47"/>
      <c r="QMX65" s="47"/>
      <c r="QMY65" s="47"/>
      <c r="QMZ65" s="47"/>
      <c r="QNA65" s="47"/>
      <c r="QNB65" s="47"/>
      <c r="QNC65" s="47"/>
      <c r="QND65" s="47"/>
      <c r="QNE65" s="47"/>
      <c r="QNF65" s="47"/>
      <c r="QNG65" s="47"/>
      <c r="QNH65" s="47"/>
      <c r="QNI65" s="47"/>
      <c r="QNJ65" s="47"/>
      <c r="QNK65" s="47"/>
      <c r="QNL65" s="47"/>
      <c r="QNM65" s="47"/>
      <c r="QNN65" s="47"/>
      <c r="QNO65" s="47"/>
      <c r="QNP65" s="47"/>
      <c r="QNQ65" s="47"/>
      <c r="QNR65" s="47"/>
      <c r="QNS65" s="47"/>
      <c r="QNT65" s="47"/>
      <c r="QNU65" s="47"/>
      <c r="QNV65" s="47"/>
      <c r="QNW65" s="47"/>
      <c r="QNX65" s="47"/>
      <c r="QNY65" s="47"/>
      <c r="QNZ65" s="47"/>
      <c r="QOA65" s="47"/>
      <c r="QOB65" s="47"/>
      <c r="QOC65" s="47"/>
      <c r="QOD65" s="47"/>
      <c r="QOE65" s="47"/>
      <c r="QOF65" s="47"/>
      <c r="QOG65" s="47"/>
      <c r="QOH65" s="47"/>
      <c r="QOI65" s="47"/>
      <c r="QOJ65" s="47"/>
      <c r="QOK65" s="47"/>
      <c r="QOL65" s="47"/>
      <c r="QOM65" s="47"/>
      <c r="QON65" s="47"/>
      <c r="QOO65" s="47"/>
      <c r="QOP65" s="47"/>
      <c r="QOQ65" s="47"/>
      <c r="QOR65" s="47"/>
      <c r="QOS65" s="47"/>
      <c r="QOT65" s="47"/>
      <c r="QOU65" s="47"/>
      <c r="QOV65" s="47"/>
      <c r="QOW65" s="47"/>
      <c r="QOX65" s="47"/>
      <c r="QOY65" s="47"/>
      <c r="QOZ65" s="47"/>
      <c r="QPA65" s="47"/>
      <c r="QPB65" s="47"/>
      <c r="QPC65" s="47"/>
      <c r="QPD65" s="47"/>
      <c r="QPE65" s="47"/>
      <c r="QPF65" s="47"/>
      <c r="QPG65" s="47"/>
      <c r="QPH65" s="47"/>
      <c r="QPI65" s="47"/>
      <c r="QPJ65" s="47"/>
      <c r="QPK65" s="47"/>
      <c r="QPL65" s="47"/>
      <c r="QPM65" s="47"/>
      <c r="QPN65" s="47"/>
      <c r="QPO65" s="47"/>
      <c r="QPP65" s="47"/>
      <c r="QPQ65" s="47"/>
      <c r="QPR65" s="47"/>
      <c r="QPS65" s="47"/>
      <c r="QPT65" s="47"/>
      <c r="QPU65" s="47"/>
      <c r="QPV65" s="47"/>
      <c r="QPW65" s="47"/>
      <c r="QPX65" s="47"/>
      <c r="QPY65" s="47"/>
      <c r="QPZ65" s="47"/>
      <c r="QQA65" s="47"/>
      <c r="QQB65" s="47"/>
      <c r="QQC65" s="47"/>
      <c r="QQD65" s="47"/>
      <c r="QQE65" s="47"/>
      <c r="QQF65" s="47"/>
      <c r="QQG65" s="47"/>
      <c r="QQH65" s="47"/>
      <c r="QQI65" s="47"/>
      <c r="QQJ65" s="47"/>
      <c r="QQK65" s="47"/>
      <c r="QQL65" s="47"/>
      <c r="QQM65" s="47"/>
      <c r="QQN65" s="47"/>
      <c r="QQO65" s="47"/>
      <c r="QQP65" s="47"/>
      <c r="QQQ65" s="47"/>
      <c r="QQR65" s="47"/>
      <c r="QQS65" s="47"/>
      <c r="QQT65" s="47"/>
      <c r="QQU65" s="47"/>
      <c r="QQV65" s="47"/>
      <c r="QQW65" s="47"/>
      <c r="QQX65" s="47"/>
      <c r="QQY65" s="47"/>
      <c r="QQZ65" s="47"/>
      <c r="QRA65" s="47"/>
      <c r="QRB65" s="47"/>
      <c r="QRC65" s="47"/>
      <c r="QRD65" s="47"/>
      <c r="QRE65" s="47"/>
      <c r="QRF65" s="47"/>
      <c r="QRG65" s="47"/>
      <c r="QRH65" s="47"/>
      <c r="QRI65" s="47"/>
      <c r="QRJ65" s="47"/>
      <c r="QRK65" s="47"/>
      <c r="QRL65" s="47"/>
      <c r="QRM65" s="47"/>
      <c r="QRN65" s="47"/>
      <c r="QRO65" s="47"/>
      <c r="QRP65" s="47"/>
      <c r="QRQ65" s="47"/>
      <c r="QRR65" s="47"/>
      <c r="QRS65" s="47"/>
      <c r="QRT65" s="47"/>
      <c r="QRU65" s="47"/>
      <c r="QRV65" s="47"/>
      <c r="QRW65" s="47"/>
      <c r="QRX65" s="47"/>
      <c r="QRY65" s="47"/>
      <c r="QRZ65" s="47"/>
      <c r="QSA65" s="47"/>
      <c r="QSB65" s="47"/>
      <c r="QSC65" s="47"/>
      <c r="QSD65" s="47"/>
      <c r="QSE65" s="47"/>
      <c r="QSF65" s="47"/>
      <c r="QSG65" s="47"/>
      <c r="QSH65" s="47"/>
      <c r="QSI65" s="47"/>
      <c r="QSJ65" s="47"/>
      <c r="QSK65" s="47"/>
      <c r="QSL65" s="47"/>
      <c r="QSM65" s="47"/>
      <c r="QSN65" s="47"/>
      <c r="QSO65" s="47"/>
      <c r="QSP65" s="47"/>
      <c r="QSQ65" s="47"/>
      <c r="QSR65" s="47"/>
      <c r="QSS65" s="47"/>
      <c r="QST65" s="47"/>
      <c r="QSU65" s="47"/>
      <c r="QSV65" s="47"/>
      <c r="QSW65" s="47"/>
      <c r="QSX65" s="47"/>
      <c r="QSY65" s="47"/>
      <c r="QSZ65" s="47"/>
      <c r="QTA65" s="47"/>
      <c r="QTB65" s="47"/>
      <c r="QTC65" s="47"/>
      <c r="QTD65" s="47"/>
      <c r="QTE65" s="47"/>
      <c r="QTF65" s="47"/>
      <c r="QTG65" s="47"/>
      <c r="QTH65" s="47"/>
      <c r="QTI65" s="47"/>
      <c r="QTJ65" s="47"/>
      <c r="QTK65" s="47"/>
      <c r="QTL65" s="47"/>
      <c r="QTM65" s="47"/>
      <c r="QTN65" s="47"/>
      <c r="QTO65" s="47"/>
      <c r="QTP65" s="47"/>
      <c r="QTQ65" s="47"/>
      <c r="QTR65" s="47"/>
      <c r="QTS65" s="47"/>
      <c r="QTT65" s="47"/>
      <c r="QTU65" s="47"/>
      <c r="QTV65" s="47"/>
      <c r="QTW65" s="47"/>
      <c r="QTX65" s="47"/>
      <c r="QTY65" s="47"/>
      <c r="QTZ65" s="47"/>
      <c r="QUA65" s="47"/>
      <c r="QUB65" s="47"/>
      <c r="QUC65" s="47"/>
      <c r="QUD65" s="47"/>
      <c r="QUE65" s="47"/>
      <c r="QUF65" s="47"/>
      <c r="QUG65" s="47"/>
      <c r="QUH65" s="47"/>
      <c r="QUI65" s="47"/>
      <c r="QUJ65" s="47"/>
      <c r="QUK65" s="47"/>
      <c r="QUL65" s="47"/>
      <c r="QUM65" s="47"/>
      <c r="QUN65" s="47"/>
      <c r="QUO65" s="47"/>
      <c r="QUP65" s="47"/>
      <c r="QUQ65" s="47"/>
      <c r="QUR65" s="47"/>
      <c r="QUS65" s="47"/>
      <c r="QUT65" s="47"/>
      <c r="QUU65" s="47"/>
      <c r="QUV65" s="47"/>
      <c r="QUW65" s="47"/>
      <c r="QUX65" s="47"/>
      <c r="QUY65" s="47"/>
      <c r="QUZ65" s="47"/>
      <c r="QVA65" s="47"/>
      <c r="QVB65" s="47"/>
      <c r="QVC65" s="47"/>
      <c r="QVD65" s="47"/>
      <c r="QVE65" s="47"/>
      <c r="QVF65" s="47"/>
      <c r="QVG65" s="47"/>
      <c r="QVH65" s="47"/>
      <c r="QVI65" s="47"/>
      <c r="QVJ65" s="47"/>
      <c r="QVK65" s="47"/>
      <c r="QVL65" s="47"/>
      <c r="QVM65" s="47"/>
      <c r="QVN65" s="47"/>
      <c r="QVO65" s="47"/>
      <c r="QVP65" s="47"/>
      <c r="QVQ65" s="47"/>
      <c r="QVR65" s="47"/>
      <c r="QVS65" s="47"/>
      <c r="QVT65" s="47"/>
      <c r="QVU65" s="47"/>
      <c r="QVV65" s="47"/>
      <c r="QVW65" s="47"/>
      <c r="QVX65" s="47"/>
      <c r="QVY65" s="47"/>
      <c r="QVZ65" s="47"/>
      <c r="QWA65" s="47"/>
      <c r="QWB65" s="47"/>
      <c r="QWC65" s="47"/>
      <c r="QWD65" s="47"/>
      <c r="QWE65" s="47"/>
      <c r="QWF65" s="47"/>
      <c r="QWG65" s="47"/>
      <c r="QWH65" s="47"/>
      <c r="QWI65" s="47"/>
      <c r="QWJ65" s="47"/>
      <c r="QWK65" s="47"/>
      <c r="QWL65" s="47"/>
      <c r="QWM65" s="47"/>
      <c r="QWN65" s="47"/>
      <c r="QWO65" s="47"/>
      <c r="QWP65" s="47"/>
      <c r="QWQ65" s="47"/>
      <c r="QWR65" s="47"/>
      <c r="QWS65" s="47"/>
      <c r="QWT65" s="47"/>
      <c r="QWU65" s="47"/>
      <c r="QWV65" s="47"/>
      <c r="QWW65" s="47"/>
      <c r="QWX65" s="47"/>
      <c r="QWY65" s="47"/>
      <c r="QWZ65" s="47"/>
      <c r="QXA65" s="47"/>
      <c r="QXB65" s="47"/>
      <c r="QXC65" s="47"/>
      <c r="QXD65" s="47"/>
      <c r="QXE65" s="47"/>
      <c r="QXF65" s="47"/>
      <c r="QXG65" s="47"/>
      <c r="QXH65" s="47"/>
      <c r="QXI65" s="47"/>
      <c r="QXJ65" s="47"/>
      <c r="QXK65" s="47"/>
      <c r="QXL65" s="47"/>
      <c r="QXM65" s="47"/>
      <c r="QXN65" s="47"/>
      <c r="QXO65" s="47"/>
      <c r="QXP65" s="47"/>
      <c r="QXQ65" s="47"/>
      <c r="QXR65" s="47"/>
      <c r="QXS65" s="47"/>
      <c r="QXT65" s="47"/>
      <c r="QXU65" s="47"/>
      <c r="QXV65" s="47"/>
      <c r="QXW65" s="47"/>
      <c r="QXX65" s="47"/>
      <c r="QXY65" s="47"/>
      <c r="QXZ65" s="47"/>
      <c r="QYA65" s="47"/>
      <c r="QYB65" s="47"/>
      <c r="QYC65" s="47"/>
      <c r="QYD65" s="47"/>
      <c r="QYE65" s="47"/>
      <c r="QYF65" s="47"/>
      <c r="QYG65" s="47"/>
      <c r="QYH65" s="47"/>
      <c r="QYI65" s="47"/>
      <c r="QYJ65" s="47"/>
      <c r="QYK65" s="47"/>
      <c r="QYL65" s="47"/>
      <c r="QYM65" s="47"/>
      <c r="QYN65" s="47"/>
      <c r="QYO65" s="47"/>
      <c r="QYP65" s="47"/>
      <c r="QYQ65" s="47"/>
      <c r="QYR65" s="47"/>
      <c r="QYS65" s="47"/>
      <c r="QYT65" s="47"/>
      <c r="QYU65" s="47"/>
      <c r="QYV65" s="47"/>
      <c r="QYW65" s="47"/>
      <c r="QYX65" s="47"/>
      <c r="QYY65" s="47"/>
      <c r="QYZ65" s="47"/>
      <c r="QZA65" s="47"/>
      <c r="QZB65" s="47"/>
      <c r="QZC65" s="47"/>
      <c r="QZD65" s="47"/>
      <c r="QZE65" s="47"/>
      <c r="QZF65" s="47"/>
      <c r="QZG65" s="47"/>
      <c r="QZH65" s="47"/>
      <c r="QZI65" s="47"/>
      <c r="QZJ65" s="47"/>
      <c r="QZK65" s="47"/>
      <c r="QZL65" s="47"/>
      <c r="QZM65" s="47"/>
      <c r="QZN65" s="47"/>
      <c r="QZO65" s="47"/>
      <c r="QZP65" s="47"/>
      <c r="QZQ65" s="47"/>
      <c r="QZR65" s="47"/>
      <c r="QZS65" s="47"/>
      <c r="QZT65" s="47"/>
      <c r="QZU65" s="47"/>
      <c r="QZV65" s="47"/>
      <c r="QZW65" s="47"/>
      <c r="QZX65" s="47"/>
      <c r="QZY65" s="47"/>
      <c r="QZZ65" s="47"/>
      <c r="RAA65" s="47"/>
      <c r="RAB65" s="47"/>
      <c r="RAC65" s="47"/>
      <c r="RAD65" s="47"/>
      <c r="RAE65" s="47"/>
      <c r="RAF65" s="47"/>
      <c r="RAG65" s="47"/>
      <c r="RAH65" s="47"/>
      <c r="RAI65" s="47"/>
      <c r="RAJ65" s="47"/>
      <c r="RAK65" s="47"/>
      <c r="RAL65" s="47"/>
      <c r="RAM65" s="47"/>
      <c r="RAN65" s="47"/>
      <c r="RAO65" s="47"/>
      <c r="RAP65" s="47"/>
      <c r="RAQ65" s="47"/>
      <c r="RAR65" s="47"/>
      <c r="RAS65" s="47"/>
      <c r="RAT65" s="47"/>
      <c r="RAU65" s="47"/>
      <c r="RAV65" s="47"/>
      <c r="RAW65" s="47"/>
      <c r="RAX65" s="47"/>
      <c r="RAY65" s="47"/>
      <c r="RAZ65" s="47"/>
      <c r="RBA65" s="47"/>
      <c r="RBB65" s="47"/>
      <c r="RBC65" s="47"/>
      <c r="RBD65" s="47"/>
      <c r="RBE65" s="47"/>
      <c r="RBF65" s="47"/>
      <c r="RBG65" s="47"/>
      <c r="RBH65" s="47"/>
      <c r="RBI65" s="47"/>
      <c r="RBJ65" s="47"/>
      <c r="RBK65" s="47"/>
      <c r="RBL65" s="47"/>
      <c r="RBM65" s="47"/>
      <c r="RBN65" s="47"/>
      <c r="RBO65" s="47"/>
      <c r="RBP65" s="47"/>
      <c r="RBQ65" s="47"/>
      <c r="RBR65" s="47"/>
      <c r="RBS65" s="47"/>
      <c r="RBT65" s="47"/>
      <c r="RBU65" s="47"/>
      <c r="RBV65" s="47"/>
      <c r="RBW65" s="47"/>
      <c r="RBX65" s="47"/>
      <c r="RBY65" s="47"/>
      <c r="RBZ65" s="47"/>
      <c r="RCA65" s="47"/>
      <c r="RCB65" s="47"/>
      <c r="RCC65" s="47"/>
      <c r="RCD65" s="47"/>
      <c r="RCE65" s="47"/>
      <c r="RCF65" s="47"/>
      <c r="RCG65" s="47"/>
      <c r="RCH65" s="47"/>
      <c r="RCI65" s="47"/>
      <c r="RCJ65" s="47"/>
      <c r="RCK65" s="47"/>
      <c r="RCL65" s="47"/>
      <c r="RCM65" s="47"/>
      <c r="RCN65" s="47"/>
      <c r="RCO65" s="47"/>
      <c r="RCP65" s="47"/>
      <c r="RCQ65" s="47"/>
      <c r="RCR65" s="47"/>
      <c r="RCS65" s="47"/>
      <c r="RCT65" s="47"/>
      <c r="RCU65" s="47"/>
      <c r="RCV65" s="47"/>
      <c r="RCW65" s="47"/>
      <c r="RCX65" s="47"/>
      <c r="RCY65" s="47"/>
      <c r="RCZ65" s="47"/>
      <c r="RDA65" s="47"/>
      <c r="RDB65" s="47"/>
      <c r="RDC65" s="47"/>
      <c r="RDD65" s="47"/>
      <c r="RDE65" s="47"/>
      <c r="RDF65" s="47"/>
      <c r="RDG65" s="47"/>
      <c r="RDH65" s="47"/>
      <c r="RDI65" s="47"/>
      <c r="RDJ65" s="47"/>
      <c r="RDK65" s="47"/>
      <c r="RDL65" s="47"/>
      <c r="RDM65" s="47"/>
      <c r="RDN65" s="47"/>
      <c r="RDO65" s="47"/>
      <c r="RDP65" s="47"/>
      <c r="RDQ65" s="47"/>
      <c r="RDR65" s="47"/>
      <c r="RDS65" s="47"/>
      <c r="RDT65" s="47"/>
      <c r="RDU65" s="47"/>
      <c r="RDV65" s="47"/>
      <c r="RDW65" s="47"/>
      <c r="RDX65" s="47"/>
      <c r="RDY65" s="47"/>
      <c r="RDZ65" s="47"/>
      <c r="REA65" s="47"/>
      <c r="REB65" s="47"/>
      <c r="REC65" s="47"/>
      <c r="RED65" s="47"/>
      <c r="REE65" s="47"/>
      <c r="REF65" s="47"/>
      <c r="REG65" s="47"/>
      <c r="REH65" s="47"/>
      <c r="REI65" s="47"/>
      <c r="REJ65" s="47"/>
      <c r="REK65" s="47"/>
      <c r="REL65" s="47"/>
      <c r="REM65" s="47"/>
      <c r="REN65" s="47"/>
      <c r="REO65" s="47"/>
      <c r="REP65" s="47"/>
      <c r="REQ65" s="47"/>
      <c r="RER65" s="47"/>
      <c r="RES65" s="47"/>
      <c r="RET65" s="47"/>
      <c r="REU65" s="47"/>
      <c r="REV65" s="47"/>
      <c r="REW65" s="47"/>
      <c r="REX65" s="47"/>
      <c r="REY65" s="47"/>
      <c r="REZ65" s="47"/>
      <c r="RFA65" s="47"/>
      <c r="RFB65" s="47"/>
      <c r="RFC65" s="47"/>
      <c r="RFD65" s="47"/>
      <c r="RFE65" s="47"/>
      <c r="RFF65" s="47"/>
      <c r="RFG65" s="47"/>
      <c r="RFH65" s="47"/>
      <c r="RFI65" s="47"/>
      <c r="RFJ65" s="47"/>
      <c r="RFK65" s="47"/>
      <c r="RFL65" s="47"/>
      <c r="RFM65" s="47"/>
      <c r="RFN65" s="47"/>
      <c r="RFO65" s="47"/>
      <c r="RFP65" s="47"/>
      <c r="RFQ65" s="47"/>
      <c r="RFR65" s="47"/>
      <c r="RFS65" s="47"/>
      <c r="RFT65" s="47"/>
      <c r="RFU65" s="47"/>
      <c r="RFV65" s="47"/>
      <c r="RFW65" s="47"/>
      <c r="RFX65" s="47"/>
      <c r="RFY65" s="47"/>
      <c r="RFZ65" s="47"/>
      <c r="RGA65" s="47"/>
      <c r="RGB65" s="47"/>
      <c r="RGC65" s="47"/>
      <c r="RGD65" s="47"/>
      <c r="RGE65" s="47"/>
      <c r="RGF65" s="47"/>
      <c r="RGG65" s="47"/>
      <c r="RGH65" s="47"/>
      <c r="RGI65" s="47"/>
      <c r="RGJ65" s="47"/>
      <c r="RGK65" s="47"/>
      <c r="RGL65" s="47"/>
      <c r="RGM65" s="47"/>
      <c r="RGN65" s="47"/>
      <c r="RGO65" s="47"/>
      <c r="RGP65" s="47"/>
      <c r="RGQ65" s="47"/>
      <c r="RGR65" s="47"/>
      <c r="RGS65" s="47"/>
      <c r="RGT65" s="47"/>
      <c r="RGU65" s="47"/>
      <c r="RGV65" s="47"/>
      <c r="RGW65" s="47"/>
      <c r="RGX65" s="47"/>
      <c r="RGY65" s="47"/>
      <c r="RGZ65" s="47"/>
      <c r="RHA65" s="47"/>
      <c r="RHB65" s="47"/>
      <c r="RHC65" s="47"/>
      <c r="RHD65" s="47"/>
      <c r="RHE65" s="47"/>
      <c r="RHF65" s="47"/>
      <c r="RHG65" s="47"/>
      <c r="RHH65" s="47"/>
      <c r="RHI65" s="47"/>
      <c r="RHJ65" s="47"/>
      <c r="RHK65" s="47"/>
      <c r="RHL65" s="47"/>
      <c r="RHM65" s="47"/>
      <c r="RHN65" s="47"/>
      <c r="RHO65" s="47"/>
      <c r="RHP65" s="47"/>
      <c r="RHQ65" s="47"/>
      <c r="RHR65" s="47"/>
      <c r="RHS65" s="47"/>
      <c r="RHT65" s="47"/>
      <c r="RHU65" s="47"/>
      <c r="RHV65" s="47"/>
      <c r="RHW65" s="47"/>
      <c r="RHX65" s="47"/>
      <c r="RHY65" s="47"/>
      <c r="RHZ65" s="47"/>
      <c r="RIA65" s="47"/>
      <c r="RIB65" s="47"/>
      <c r="RIC65" s="47"/>
      <c r="RID65" s="47"/>
      <c r="RIE65" s="47"/>
      <c r="RIF65" s="47"/>
      <c r="RIG65" s="47"/>
      <c r="RIH65" s="47"/>
      <c r="RII65" s="47"/>
      <c r="RIJ65" s="47"/>
      <c r="RIK65" s="47"/>
      <c r="RIL65" s="47"/>
      <c r="RIM65" s="47"/>
      <c r="RIN65" s="47"/>
      <c r="RIO65" s="47"/>
      <c r="RIP65" s="47"/>
      <c r="RIQ65" s="47"/>
      <c r="RIR65" s="47"/>
      <c r="RIS65" s="47"/>
      <c r="RIT65" s="47"/>
      <c r="RIU65" s="47"/>
      <c r="RIV65" s="47"/>
      <c r="RIW65" s="47"/>
      <c r="RIX65" s="47"/>
      <c r="RIY65" s="47"/>
      <c r="RIZ65" s="47"/>
      <c r="RJA65" s="47"/>
      <c r="RJB65" s="47"/>
      <c r="RJC65" s="47"/>
      <c r="RJD65" s="47"/>
      <c r="RJE65" s="47"/>
      <c r="RJF65" s="47"/>
      <c r="RJG65" s="47"/>
      <c r="RJH65" s="47"/>
      <c r="RJI65" s="47"/>
      <c r="RJJ65" s="47"/>
      <c r="RJK65" s="47"/>
      <c r="RJL65" s="47"/>
      <c r="RJM65" s="47"/>
      <c r="RJN65" s="47"/>
      <c r="RJO65" s="47"/>
      <c r="RJP65" s="47"/>
      <c r="RJQ65" s="47"/>
      <c r="RJR65" s="47"/>
      <c r="RJS65" s="47"/>
      <c r="RJT65" s="47"/>
      <c r="RJU65" s="47"/>
      <c r="RJV65" s="47"/>
      <c r="RJW65" s="47"/>
      <c r="RJX65" s="47"/>
      <c r="RJY65" s="47"/>
      <c r="RJZ65" s="47"/>
      <c r="RKA65" s="47"/>
      <c r="RKB65" s="47"/>
      <c r="RKC65" s="47"/>
      <c r="RKD65" s="47"/>
      <c r="RKE65" s="47"/>
      <c r="RKF65" s="47"/>
      <c r="RKG65" s="47"/>
      <c r="RKH65" s="47"/>
      <c r="RKI65" s="47"/>
      <c r="RKJ65" s="47"/>
      <c r="RKK65" s="47"/>
      <c r="RKL65" s="47"/>
      <c r="RKM65" s="47"/>
      <c r="RKN65" s="47"/>
      <c r="RKO65" s="47"/>
      <c r="RKP65" s="47"/>
      <c r="RKQ65" s="47"/>
      <c r="RKR65" s="47"/>
      <c r="RKS65" s="47"/>
      <c r="RKT65" s="47"/>
      <c r="RKU65" s="47"/>
      <c r="RKV65" s="47"/>
      <c r="RKW65" s="47"/>
      <c r="RKX65" s="47"/>
      <c r="RKY65" s="47"/>
      <c r="RKZ65" s="47"/>
      <c r="RLA65" s="47"/>
      <c r="RLB65" s="47"/>
      <c r="RLC65" s="47"/>
      <c r="RLD65" s="47"/>
      <c r="RLE65" s="47"/>
      <c r="RLF65" s="47"/>
      <c r="RLG65" s="47"/>
      <c r="RLH65" s="47"/>
      <c r="RLI65" s="47"/>
      <c r="RLJ65" s="47"/>
      <c r="RLK65" s="47"/>
      <c r="RLL65" s="47"/>
      <c r="RLM65" s="47"/>
      <c r="RLN65" s="47"/>
      <c r="RLO65" s="47"/>
      <c r="RLP65" s="47"/>
      <c r="RLQ65" s="47"/>
      <c r="RLR65" s="47"/>
      <c r="RLS65" s="47"/>
      <c r="RLT65" s="47"/>
      <c r="RLU65" s="47"/>
      <c r="RLV65" s="47"/>
      <c r="RLW65" s="47"/>
      <c r="RLX65" s="47"/>
      <c r="RLY65" s="47"/>
      <c r="RLZ65" s="47"/>
      <c r="RMA65" s="47"/>
      <c r="RMB65" s="47"/>
      <c r="RMC65" s="47"/>
      <c r="RMD65" s="47"/>
      <c r="RME65" s="47"/>
      <c r="RMF65" s="47"/>
      <c r="RMG65" s="47"/>
      <c r="RMH65" s="47"/>
      <c r="RMI65" s="47"/>
      <c r="RMJ65" s="47"/>
      <c r="RMK65" s="47"/>
      <c r="RML65" s="47"/>
      <c r="RMM65" s="47"/>
      <c r="RMN65" s="47"/>
      <c r="RMO65" s="47"/>
      <c r="RMP65" s="47"/>
      <c r="RMQ65" s="47"/>
      <c r="RMR65" s="47"/>
      <c r="RMS65" s="47"/>
      <c r="RMT65" s="47"/>
      <c r="RMU65" s="47"/>
      <c r="RMV65" s="47"/>
      <c r="RMW65" s="47"/>
      <c r="RMX65" s="47"/>
      <c r="RMY65" s="47"/>
      <c r="RMZ65" s="47"/>
      <c r="RNA65" s="47"/>
      <c r="RNB65" s="47"/>
      <c r="RNC65" s="47"/>
      <c r="RND65" s="47"/>
      <c r="RNE65" s="47"/>
      <c r="RNF65" s="47"/>
      <c r="RNG65" s="47"/>
      <c r="RNH65" s="47"/>
      <c r="RNI65" s="47"/>
      <c r="RNJ65" s="47"/>
      <c r="RNK65" s="47"/>
      <c r="RNL65" s="47"/>
      <c r="RNM65" s="47"/>
      <c r="RNN65" s="47"/>
      <c r="RNO65" s="47"/>
      <c r="RNP65" s="47"/>
      <c r="RNQ65" s="47"/>
      <c r="RNR65" s="47"/>
      <c r="RNS65" s="47"/>
      <c r="RNT65" s="47"/>
      <c r="RNU65" s="47"/>
      <c r="RNV65" s="47"/>
      <c r="RNW65" s="47"/>
      <c r="RNX65" s="47"/>
      <c r="RNY65" s="47"/>
      <c r="RNZ65" s="47"/>
      <c r="ROA65" s="47"/>
      <c r="ROB65" s="47"/>
      <c r="ROC65" s="47"/>
      <c r="ROD65" s="47"/>
      <c r="ROE65" s="47"/>
      <c r="ROF65" s="47"/>
      <c r="ROG65" s="47"/>
      <c r="ROH65" s="47"/>
      <c r="ROI65" s="47"/>
      <c r="ROJ65" s="47"/>
      <c r="ROK65" s="47"/>
      <c r="ROL65" s="47"/>
      <c r="ROM65" s="47"/>
      <c r="RON65" s="47"/>
      <c r="ROO65" s="47"/>
      <c r="ROP65" s="47"/>
      <c r="ROQ65" s="47"/>
      <c r="ROR65" s="47"/>
      <c r="ROS65" s="47"/>
      <c r="ROT65" s="47"/>
      <c r="ROU65" s="47"/>
      <c r="ROV65" s="47"/>
      <c r="ROW65" s="47"/>
      <c r="ROX65" s="47"/>
      <c r="ROY65" s="47"/>
      <c r="ROZ65" s="47"/>
      <c r="RPA65" s="47"/>
      <c r="RPB65" s="47"/>
      <c r="RPC65" s="47"/>
      <c r="RPD65" s="47"/>
      <c r="RPE65" s="47"/>
      <c r="RPF65" s="47"/>
      <c r="RPG65" s="47"/>
      <c r="RPH65" s="47"/>
      <c r="RPI65" s="47"/>
      <c r="RPJ65" s="47"/>
      <c r="RPK65" s="47"/>
      <c r="RPL65" s="47"/>
      <c r="RPM65" s="47"/>
      <c r="RPN65" s="47"/>
      <c r="RPO65" s="47"/>
      <c r="RPP65" s="47"/>
      <c r="RPQ65" s="47"/>
      <c r="RPR65" s="47"/>
      <c r="RPS65" s="47"/>
      <c r="RPT65" s="47"/>
      <c r="RPU65" s="47"/>
      <c r="RPV65" s="47"/>
      <c r="RPW65" s="47"/>
      <c r="RPX65" s="47"/>
      <c r="RPY65" s="47"/>
      <c r="RPZ65" s="47"/>
      <c r="RQA65" s="47"/>
      <c r="RQB65" s="47"/>
      <c r="RQC65" s="47"/>
      <c r="RQD65" s="47"/>
      <c r="RQE65" s="47"/>
      <c r="RQF65" s="47"/>
      <c r="RQG65" s="47"/>
      <c r="RQH65" s="47"/>
      <c r="RQI65" s="47"/>
      <c r="RQJ65" s="47"/>
      <c r="RQK65" s="47"/>
      <c r="RQL65" s="47"/>
      <c r="RQM65" s="47"/>
      <c r="RQN65" s="47"/>
      <c r="RQO65" s="47"/>
      <c r="RQP65" s="47"/>
      <c r="RQQ65" s="47"/>
      <c r="RQR65" s="47"/>
      <c r="RQS65" s="47"/>
      <c r="RQT65" s="47"/>
      <c r="RQU65" s="47"/>
      <c r="RQV65" s="47"/>
      <c r="RQW65" s="47"/>
      <c r="RQX65" s="47"/>
      <c r="RQY65" s="47"/>
      <c r="RQZ65" s="47"/>
      <c r="RRA65" s="47"/>
      <c r="RRB65" s="47"/>
      <c r="RRC65" s="47"/>
      <c r="RRD65" s="47"/>
      <c r="RRE65" s="47"/>
      <c r="RRF65" s="47"/>
      <c r="RRG65" s="47"/>
      <c r="RRH65" s="47"/>
      <c r="RRI65" s="47"/>
      <c r="RRJ65" s="47"/>
      <c r="RRK65" s="47"/>
      <c r="RRL65" s="47"/>
      <c r="RRM65" s="47"/>
      <c r="RRN65" s="47"/>
      <c r="RRO65" s="47"/>
      <c r="RRP65" s="47"/>
      <c r="RRQ65" s="47"/>
      <c r="RRR65" s="47"/>
      <c r="RRS65" s="47"/>
      <c r="RRT65" s="47"/>
      <c r="RRU65" s="47"/>
      <c r="RRV65" s="47"/>
      <c r="RRW65" s="47"/>
      <c r="RRX65" s="47"/>
      <c r="RRY65" s="47"/>
      <c r="RRZ65" s="47"/>
      <c r="RSA65" s="47"/>
      <c r="RSB65" s="47"/>
      <c r="RSC65" s="47"/>
      <c r="RSD65" s="47"/>
      <c r="RSE65" s="47"/>
      <c r="RSF65" s="47"/>
      <c r="RSG65" s="47"/>
      <c r="RSH65" s="47"/>
      <c r="RSI65" s="47"/>
      <c r="RSJ65" s="47"/>
      <c r="RSK65" s="47"/>
      <c r="RSL65" s="47"/>
      <c r="RSM65" s="47"/>
      <c r="RSN65" s="47"/>
      <c r="RSO65" s="47"/>
      <c r="RSP65" s="47"/>
      <c r="RSQ65" s="47"/>
      <c r="RSR65" s="47"/>
      <c r="RSS65" s="47"/>
      <c r="RST65" s="47"/>
      <c r="RSU65" s="47"/>
      <c r="RSV65" s="47"/>
      <c r="RSW65" s="47"/>
      <c r="RSX65" s="47"/>
      <c r="RSY65" s="47"/>
      <c r="RSZ65" s="47"/>
      <c r="RTA65" s="47"/>
      <c r="RTB65" s="47"/>
      <c r="RTC65" s="47"/>
      <c r="RTD65" s="47"/>
      <c r="RTE65" s="47"/>
      <c r="RTF65" s="47"/>
      <c r="RTG65" s="47"/>
      <c r="RTH65" s="47"/>
      <c r="RTI65" s="47"/>
      <c r="RTJ65" s="47"/>
      <c r="RTK65" s="47"/>
      <c r="RTL65" s="47"/>
      <c r="RTM65" s="47"/>
      <c r="RTN65" s="47"/>
      <c r="RTO65" s="47"/>
      <c r="RTP65" s="47"/>
      <c r="RTQ65" s="47"/>
      <c r="RTR65" s="47"/>
      <c r="RTS65" s="47"/>
      <c r="RTT65" s="47"/>
      <c r="RTU65" s="47"/>
      <c r="RTV65" s="47"/>
      <c r="RTW65" s="47"/>
      <c r="RTX65" s="47"/>
      <c r="RTY65" s="47"/>
      <c r="RTZ65" s="47"/>
      <c r="RUA65" s="47"/>
      <c r="RUB65" s="47"/>
      <c r="RUC65" s="47"/>
      <c r="RUD65" s="47"/>
      <c r="RUE65" s="47"/>
      <c r="RUF65" s="47"/>
      <c r="RUG65" s="47"/>
      <c r="RUH65" s="47"/>
      <c r="RUI65" s="47"/>
      <c r="RUJ65" s="47"/>
      <c r="RUK65" s="47"/>
      <c r="RUL65" s="47"/>
      <c r="RUM65" s="47"/>
      <c r="RUN65" s="47"/>
      <c r="RUO65" s="47"/>
      <c r="RUP65" s="47"/>
      <c r="RUQ65" s="47"/>
      <c r="RUR65" s="47"/>
      <c r="RUS65" s="47"/>
      <c r="RUT65" s="47"/>
      <c r="RUU65" s="47"/>
      <c r="RUV65" s="47"/>
      <c r="RUW65" s="47"/>
      <c r="RUX65" s="47"/>
      <c r="RUY65" s="47"/>
      <c r="RUZ65" s="47"/>
      <c r="RVA65" s="47"/>
      <c r="RVB65" s="47"/>
      <c r="RVC65" s="47"/>
      <c r="RVD65" s="47"/>
      <c r="RVE65" s="47"/>
      <c r="RVF65" s="47"/>
      <c r="RVG65" s="47"/>
      <c r="RVH65" s="47"/>
      <c r="RVI65" s="47"/>
      <c r="RVJ65" s="47"/>
      <c r="RVK65" s="47"/>
      <c r="RVL65" s="47"/>
      <c r="RVM65" s="47"/>
      <c r="RVN65" s="47"/>
      <c r="RVO65" s="47"/>
      <c r="RVP65" s="47"/>
      <c r="RVQ65" s="47"/>
      <c r="RVR65" s="47"/>
      <c r="RVS65" s="47"/>
      <c r="RVT65" s="47"/>
      <c r="RVU65" s="47"/>
      <c r="RVV65" s="47"/>
      <c r="RVW65" s="47"/>
      <c r="RVX65" s="47"/>
      <c r="RVY65" s="47"/>
      <c r="RVZ65" s="47"/>
      <c r="RWA65" s="47"/>
      <c r="RWB65" s="47"/>
      <c r="RWC65" s="47"/>
      <c r="RWD65" s="47"/>
      <c r="RWE65" s="47"/>
      <c r="RWF65" s="47"/>
      <c r="RWG65" s="47"/>
      <c r="RWH65" s="47"/>
      <c r="RWI65" s="47"/>
      <c r="RWJ65" s="47"/>
      <c r="RWK65" s="47"/>
      <c r="RWL65" s="47"/>
      <c r="RWM65" s="47"/>
      <c r="RWN65" s="47"/>
      <c r="RWO65" s="47"/>
      <c r="RWP65" s="47"/>
      <c r="RWQ65" s="47"/>
      <c r="RWR65" s="47"/>
      <c r="RWS65" s="47"/>
      <c r="RWT65" s="47"/>
      <c r="RWU65" s="47"/>
      <c r="RWV65" s="47"/>
      <c r="RWW65" s="47"/>
      <c r="RWX65" s="47"/>
      <c r="RWY65" s="47"/>
      <c r="RWZ65" s="47"/>
      <c r="RXA65" s="47"/>
      <c r="RXB65" s="47"/>
      <c r="RXC65" s="47"/>
      <c r="RXD65" s="47"/>
      <c r="RXE65" s="47"/>
      <c r="RXF65" s="47"/>
      <c r="RXG65" s="47"/>
      <c r="RXH65" s="47"/>
      <c r="RXI65" s="47"/>
      <c r="RXJ65" s="47"/>
      <c r="RXK65" s="47"/>
      <c r="RXL65" s="47"/>
      <c r="RXM65" s="47"/>
      <c r="RXN65" s="47"/>
      <c r="RXO65" s="47"/>
      <c r="RXP65" s="47"/>
      <c r="RXQ65" s="47"/>
      <c r="RXR65" s="47"/>
      <c r="RXS65" s="47"/>
      <c r="RXT65" s="47"/>
      <c r="RXU65" s="47"/>
      <c r="RXV65" s="47"/>
      <c r="RXW65" s="47"/>
      <c r="RXX65" s="47"/>
      <c r="RXY65" s="47"/>
      <c r="RXZ65" s="47"/>
      <c r="RYA65" s="47"/>
      <c r="RYB65" s="47"/>
      <c r="RYC65" s="47"/>
      <c r="RYD65" s="47"/>
      <c r="RYE65" s="47"/>
      <c r="RYF65" s="47"/>
      <c r="RYG65" s="47"/>
      <c r="RYH65" s="47"/>
      <c r="RYI65" s="47"/>
      <c r="RYJ65" s="47"/>
      <c r="RYK65" s="47"/>
      <c r="RYL65" s="47"/>
      <c r="RYM65" s="47"/>
      <c r="RYN65" s="47"/>
      <c r="RYO65" s="47"/>
      <c r="RYP65" s="47"/>
      <c r="RYQ65" s="47"/>
      <c r="RYR65" s="47"/>
      <c r="RYS65" s="47"/>
      <c r="RYT65" s="47"/>
      <c r="RYU65" s="47"/>
      <c r="RYV65" s="47"/>
      <c r="RYW65" s="47"/>
      <c r="RYX65" s="47"/>
      <c r="RYY65" s="47"/>
      <c r="RYZ65" s="47"/>
      <c r="RZA65" s="47"/>
      <c r="RZB65" s="47"/>
      <c r="RZC65" s="47"/>
      <c r="RZD65" s="47"/>
      <c r="RZE65" s="47"/>
      <c r="RZF65" s="47"/>
      <c r="RZG65" s="47"/>
      <c r="RZH65" s="47"/>
      <c r="RZI65" s="47"/>
      <c r="RZJ65" s="47"/>
      <c r="RZK65" s="47"/>
      <c r="RZL65" s="47"/>
      <c r="RZM65" s="47"/>
      <c r="RZN65" s="47"/>
      <c r="RZO65" s="47"/>
      <c r="RZP65" s="47"/>
      <c r="RZQ65" s="47"/>
      <c r="RZR65" s="47"/>
      <c r="RZS65" s="47"/>
      <c r="RZT65" s="47"/>
      <c r="RZU65" s="47"/>
      <c r="RZV65" s="47"/>
      <c r="RZW65" s="47"/>
      <c r="RZX65" s="47"/>
      <c r="RZY65" s="47"/>
      <c r="RZZ65" s="47"/>
      <c r="SAA65" s="47"/>
      <c r="SAB65" s="47"/>
      <c r="SAC65" s="47"/>
      <c r="SAD65" s="47"/>
      <c r="SAE65" s="47"/>
      <c r="SAF65" s="47"/>
      <c r="SAG65" s="47"/>
      <c r="SAH65" s="47"/>
      <c r="SAI65" s="47"/>
      <c r="SAJ65" s="47"/>
      <c r="SAK65" s="47"/>
      <c r="SAL65" s="47"/>
      <c r="SAM65" s="47"/>
      <c r="SAN65" s="47"/>
      <c r="SAO65" s="47"/>
      <c r="SAP65" s="47"/>
      <c r="SAQ65" s="47"/>
      <c r="SAR65" s="47"/>
      <c r="SAS65" s="47"/>
      <c r="SAT65" s="47"/>
      <c r="SAU65" s="47"/>
      <c r="SAV65" s="47"/>
      <c r="SAW65" s="47"/>
      <c r="SAX65" s="47"/>
      <c r="SAY65" s="47"/>
      <c r="SAZ65" s="47"/>
      <c r="SBA65" s="47"/>
      <c r="SBB65" s="47"/>
      <c r="SBC65" s="47"/>
      <c r="SBD65" s="47"/>
      <c r="SBE65" s="47"/>
      <c r="SBF65" s="47"/>
      <c r="SBG65" s="47"/>
      <c r="SBH65" s="47"/>
      <c r="SBI65" s="47"/>
      <c r="SBJ65" s="47"/>
      <c r="SBK65" s="47"/>
      <c r="SBL65" s="47"/>
      <c r="SBM65" s="47"/>
      <c r="SBN65" s="47"/>
      <c r="SBO65" s="47"/>
      <c r="SBP65" s="47"/>
      <c r="SBQ65" s="47"/>
      <c r="SBR65" s="47"/>
      <c r="SBS65" s="47"/>
      <c r="SBT65" s="47"/>
      <c r="SBU65" s="47"/>
      <c r="SBV65" s="47"/>
      <c r="SBW65" s="47"/>
      <c r="SBX65" s="47"/>
      <c r="SBY65" s="47"/>
      <c r="SBZ65" s="47"/>
      <c r="SCA65" s="47"/>
      <c r="SCB65" s="47"/>
      <c r="SCC65" s="47"/>
      <c r="SCD65" s="47"/>
      <c r="SCE65" s="47"/>
      <c r="SCF65" s="47"/>
      <c r="SCG65" s="47"/>
      <c r="SCH65" s="47"/>
      <c r="SCI65" s="47"/>
      <c r="SCJ65" s="47"/>
      <c r="SCK65" s="47"/>
      <c r="SCL65" s="47"/>
      <c r="SCM65" s="47"/>
      <c r="SCN65" s="47"/>
      <c r="SCO65" s="47"/>
      <c r="SCP65" s="47"/>
      <c r="SCQ65" s="47"/>
      <c r="SCR65" s="47"/>
      <c r="SCS65" s="47"/>
      <c r="SCT65" s="47"/>
      <c r="SCU65" s="47"/>
      <c r="SCV65" s="47"/>
      <c r="SCW65" s="47"/>
      <c r="SCX65" s="47"/>
      <c r="SCY65" s="47"/>
      <c r="SCZ65" s="47"/>
      <c r="SDA65" s="47"/>
      <c r="SDB65" s="47"/>
      <c r="SDC65" s="47"/>
      <c r="SDD65" s="47"/>
      <c r="SDE65" s="47"/>
      <c r="SDF65" s="47"/>
      <c r="SDG65" s="47"/>
      <c r="SDH65" s="47"/>
      <c r="SDI65" s="47"/>
      <c r="SDJ65" s="47"/>
      <c r="SDK65" s="47"/>
      <c r="SDL65" s="47"/>
      <c r="SDM65" s="47"/>
      <c r="SDN65" s="47"/>
      <c r="SDO65" s="47"/>
      <c r="SDP65" s="47"/>
      <c r="SDQ65" s="47"/>
      <c r="SDR65" s="47"/>
      <c r="SDS65" s="47"/>
      <c r="SDT65" s="47"/>
      <c r="SDU65" s="47"/>
      <c r="SDV65" s="47"/>
      <c r="SDW65" s="47"/>
      <c r="SDX65" s="47"/>
      <c r="SDY65" s="47"/>
      <c r="SDZ65" s="47"/>
      <c r="SEA65" s="47"/>
      <c r="SEB65" s="47"/>
      <c r="SEC65" s="47"/>
      <c r="SED65" s="47"/>
      <c r="SEE65" s="47"/>
      <c r="SEF65" s="47"/>
      <c r="SEG65" s="47"/>
      <c r="SEH65" s="47"/>
      <c r="SEI65" s="47"/>
      <c r="SEJ65" s="47"/>
      <c r="SEK65" s="47"/>
      <c r="SEL65" s="47"/>
      <c r="SEM65" s="47"/>
      <c r="SEN65" s="47"/>
      <c r="SEO65" s="47"/>
      <c r="SEP65" s="47"/>
      <c r="SEQ65" s="47"/>
      <c r="SER65" s="47"/>
      <c r="SES65" s="47"/>
      <c r="SET65" s="47"/>
      <c r="SEU65" s="47"/>
      <c r="SEV65" s="47"/>
      <c r="SEW65" s="47"/>
      <c r="SEX65" s="47"/>
      <c r="SEY65" s="47"/>
      <c r="SEZ65" s="47"/>
      <c r="SFA65" s="47"/>
      <c r="SFB65" s="47"/>
      <c r="SFC65" s="47"/>
      <c r="SFD65" s="47"/>
      <c r="SFE65" s="47"/>
      <c r="SFF65" s="47"/>
      <c r="SFG65" s="47"/>
      <c r="SFH65" s="47"/>
      <c r="SFI65" s="47"/>
      <c r="SFJ65" s="47"/>
      <c r="SFK65" s="47"/>
      <c r="SFL65" s="47"/>
      <c r="SFM65" s="47"/>
      <c r="SFN65" s="47"/>
      <c r="SFO65" s="47"/>
      <c r="SFP65" s="47"/>
      <c r="SFQ65" s="47"/>
      <c r="SFR65" s="47"/>
      <c r="SFS65" s="47"/>
      <c r="SFT65" s="47"/>
      <c r="SFU65" s="47"/>
      <c r="SFV65" s="47"/>
      <c r="SFW65" s="47"/>
      <c r="SFX65" s="47"/>
      <c r="SFY65" s="47"/>
      <c r="SFZ65" s="47"/>
      <c r="SGA65" s="47"/>
      <c r="SGB65" s="47"/>
      <c r="SGC65" s="47"/>
      <c r="SGD65" s="47"/>
      <c r="SGE65" s="47"/>
      <c r="SGF65" s="47"/>
      <c r="SGG65" s="47"/>
      <c r="SGH65" s="47"/>
      <c r="SGI65" s="47"/>
      <c r="SGJ65" s="47"/>
      <c r="SGK65" s="47"/>
      <c r="SGL65" s="47"/>
      <c r="SGM65" s="47"/>
      <c r="SGN65" s="47"/>
      <c r="SGO65" s="47"/>
      <c r="SGP65" s="47"/>
      <c r="SGQ65" s="47"/>
      <c r="SGR65" s="47"/>
      <c r="SGS65" s="47"/>
      <c r="SGT65" s="47"/>
      <c r="SGU65" s="47"/>
      <c r="SGV65" s="47"/>
      <c r="SGW65" s="47"/>
      <c r="SGX65" s="47"/>
      <c r="SGY65" s="47"/>
      <c r="SGZ65" s="47"/>
      <c r="SHA65" s="47"/>
      <c r="SHB65" s="47"/>
      <c r="SHC65" s="47"/>
      <c r="SHD65" s="47"/>
      <c r="SHE65" s="47"/>
      <c r="SHF65" s="47"/>
      <c r="SHG65" s="47"/>
      <c r="SHH65" s="47"/>
      <c r="SHI65" s="47"/>
      <c r="SHJ65" s="47"/>
      <c r="SHK65" s="47"/>
      <c r="SHL65" s="47"/>
      <c r="SHM65" s="47"/>
      <c r="SHN65" s="47"/>
      <c r="SHO65" s="47"/>
      <c r="SHP65" s="47"/>
      <c r="SHQ65" s="47"/>
      <c r="SHR65" s="47"/>
      <c r="SHS65" s="47"/>
      <c r="SHT65" s="47"/>
      <c r="SHU65" s="47"/>
      <c r="SHV65" s="47"/>
      <c r="SHW65" s="47"/>
      <c r="SHX65" s="47"/>
      <c r="SHY65" s="47"/>
      <c r="SHZ65" s="47"/>
      <c r="SIA65" s="47"/>
      <c r="SIB65" s="47"/>
      <c r="SIC65" s="47"/>
      <c r="SID65" s="47"/>
      <c r="SIE65" s="47"/>
      <c r="SIF65" s="47"/>
      <c r="SIG65" s="47"/>
      <c r="SIH65" s="47"/>
      <c r="SII65" s="47"/>
      <c r="SIJ65" s="47"/>
      <c r="SIK65" s="47"/>
      <c r="SIL65" s="47"/>
      <c r="SIM65" s="47"/>
      <c r="SIN65" s="47"/>
      <c r="SIO65" s="47"/>
      <c r="SIP65" s="47"/>
      <c r="SIQ65" s="47"/>
      <c r="SIR65" s="47"/>
      <c r="SIS65" s="47"/>
      <c r="SIT65" s="47"/>
      <c r="SIU65" s="47"/>
      <c r="SIV65" s="47"/>
      <c r="SIW65" s="47"/>
      <c r="SIX65" s="47"/>
      <c r="SIY65" s="47"/>
      <c r="SIZ65" s="47"/>
      <c r="SJA65" s="47"/>
      <c r="SJB65" s="47"/>
      <c r="SJC65" s="47"/>
      <c r="SJD65" s="47"/>
      <c r="SJE65" s="47"/>
      <c r="SJF65" s="47"/>
      <c r="SJG65" s="47"/>
      <c r="SJH65" s="47"/>
      <c r="SJI65" s="47"/>
      <c r="SJJ65" s="47"/>
      <c r="SJK65" s="47"/>
      <c r="SJL65" s="47"/>
      <c r="SJM65" s="47"/>
      <c r="SJN65" s="47"/>
      <c r="SJO65" s="47"/>
      <c r="SJP65" s="47"/>
      <c r="SJQ65" s="47"/>
      <c r="SJR65" s="47"/>
      <c r="SJS65" s="47"/>
      <c r="SJT65" s="47"/>
      <c r="SJU65" s="47"/>
      <c r="SJV65" s="47"/>
      <c r="SJW65" s="47"/>
      <c r="SJX65" s="47"/>
      <c r="SJY65" s="47"/>
      <c r="SJZ65" s="47"/>
      <c r="SKA65" s="47"/>
      <c r="SKB65" s="47"/>
      <c r="SKC65" s="47"/>
      <c r="SKD65" s="47"/>
      <c r="SKE65" s="47"/>
      <c r="SKF65" s="47"/>
      <c r="SKG65" s="47"/>
      <c r="SKH65" s="47"/>
      <c r="SKI65" s="47"/>
      <c r="SKJ65" s="47"/>
      <c r="SKK65" s="47"/>
      <c r="SKL65" s="47"/>
      <c r="SKM65" s="47"/>
      <c r="SKN65" s="47"/>
      <c r="SKO65" s="47"/>
      <c r="SKP65" s="47"/>
      <c r="SKQ65" s="47"/>
      <c r="SKR65" s="47"/>
      <c r="SKS65" s="47"/>
      <c r="SKT65" s="47"/>
      <c r="SKU65" s="47"/>
      <c r="SKV65" s="47"/>
      <c r="SKW65" s="47"/>
      <c r="SKX65" s="47"/>
      <c r="SKY65" s="47"/>
      <c r="SKZ65" s="47"/>
      <c r="SLA65" s="47"/>
      <c r="SLB65" s="47"/>
      <c r="SLC65" s="47"/>
      <c r="SLD65" s="47"/>
      <c r="SLE65" s="47"/>
      <c r="SLF65" s="47"/>
      <c r="SLG65" s="47"/>
      <c r="SLH65" s="47"/>
      <c r="SLI65" s="47"/>
      <c r="SLJ65" s="47"/>
      <c r="SLK65" s="47"/>
      <c r="SLL65" s="47"/>
      <c r="SLM65" s="47"/>
      <c r="SLN65" s="47"/>
      <c r="SLO65" s="47"/>
      <c r="SLP65" s="47"/>
      <c r="SLQ65" s="47"/>
      <c r="SLR65" s="47"/>
      <c r="SLS65" s="47"/>
      <c r="SLT65" s="47"/>
      <c r="SLU65" s="47"/>
      <c r="SLV65" s="47"/>
      <c r="SLW65" s="47"/>
      <c r="SLX65" s="47"/>
      <c r="SLY65" s="47"/>
      <c r="SLZ65" s="47"/>
      <c r="SMA65" s="47"/>
      <c r="SMB65" s="47"/>
      <c r="SMC65" s="47"/>
      <c r="SMD65" s="47"/>
      <c r="SME65" s="47"/>
      <c r="SMF65" s="47"/>
      <c r="SMG65" s="47"/>
      <c r="SMH65" s="47"/>
      <c r="SMI65" s="47"/>
      <c r="SMJ65" s="47"/>
      <c r="SMK65" s="47"/>
      <c r="SML65" s="47"/>
      <c r="SMM65" s="47"/>
      <c r="SMN65" s="47"/>
      <c r="SMO65" s="47"/>
      <c r="SMP65" s="47"/>
      <c r="SMQ65" s="47"/>
      <c r="SMR65" s="47"/>
      <c r="SMS65" s="47"/>
      <c r="SMT65" s="47"/>
      <c r="SMU65" s="47"/>
      <c r="SMV65" s="47"/>
      <c r="SMW65" s="47"/>
      <c r="SMX65" s="47"/>
      <c r="SMY65" s="47"/>
      <c r="SMZ65" s="47"/>
      <c r="SNA65" s="47"/>
      <c r="SNB65" s="47"/>
      <c r="SNC65" s="47"/>
      <c r="SND65" s="47"/>
      <c r="SNE65" s="47"/>
      <c r="SNF65" s="47"/>
      <c r="SNG65" s="47"/>
      <c r="SNH65" s="47"/>
      <c r="SNI65" s="47"/>
      <c r="SNJ65" s="47"/>
      <c r="SNK65" s="47"/>
      <c r="SNL65" s="47"/>
      <c r="SNM65" s="47"/>
      <c r="SNN65" s="47"/>
      <c r="SNO65" s="47"/>
      <c r="SNP65" s="47"/>
      <c r="SNQ65" s="47"/>
      <c r="SNR65" s="47"/>
      <c r="SNS65" s="47"/>
      <c r="SNT65" s="47"/>
      <c r="SNU65" s="47"/>
      <c r="SNV65" s="47"/>
      <c r="SNW65" s="47"/>
      <c r="SNX65" s="47"/>
      <c r="SNY65" s="47"/>
      <c r="SNZ65" s="47"/>
      <c r="SOA65" s="47"/>
      <c r="SOB65" s="47"/>
      <c r="SOC65" s="47"/>
      <c r="SOD65" s="47"/>
      <c r="SOE65" s="47"/>
      <c r="SOF65" s="47"/>
      <c r="SOG65" s="47"/>
      <c r="SOH65" s="47"/>
      <c r="SOI65" s="47"/>
      <c r="SOJ65" s="47"/>
      <c r="SOK65" s="47"/>
      <c r="SOL65" s="47"/>
      <c r="SOM65" s="47"/>
      <c r="SON65" s="47"/>
      <c r="SOO65" s="47"/>
      <c r="SOP65" s="47"/>
      <c r="SOQ65" s="47"/>
      <c r="SOR65" s="47"/>
      <c r="SOS65" s="47"/>
      <c r="SOT65" s="47"/>
      <c r="SOU65" s="47"/>
      <c r="SOV65" s="47"/>
      <c r="SOW65" s="47"/>
      <c r="SOX65" s="47"/>
      <c r="SOY65" s="47"/>
      <c r="SOZ65" s="47"/>
      <c r="SPA65" s="47"/>
      <c r="SPB65" s="47"/>
      <c r="SPC65" s="47"/>
      <c r="SPD65" s="47"/>
      <c r="SPE65" s="47"/>
      <c r="SPF65" s="47"/>
      <c r="SPG65" s="47"/>
      <c r="SPH65" s="47"/>
      <c r="SPI65" s="47"/>
      <c r="SPJ65" s="47"/>
      <c r="SPK65" s="47"/>
      <c r="SPL65" s="47"/>
      <c r="SPM65" s="47"/>
      <c r="SPN65" s="47"/>
      <c r="SPO65" s="47"/>
      <c r="SPP65" s="47"/>
      <c r="SPQ65" s="47"/>
      <c r="SPR65" s="47"/>
      <c r="SPS65" s="47"/>
      <c r="SPT65" s="47"/>
      <c r="SPU65" s="47"/>
      <c r="SPV65" s="47"/>
      <c r="SPW65" s="47"/>
      <c r="SPX65" s="47"/>
      <c r="SPY65" s="47"/>
      <c r="SPZ65" s="47"/>
      <c r="SQA65" s="47"/>
      <c r="SQB65" s="47"/>
      <c r="SQC65" s="47"/>
      <c r="SQD65" s="47"/>
      <c r="SQE65" s="47"/>
      <c r="SQF65" s="47"/>
      <c r="SQG65" s="47"/>
      <c r="SQH65" s="47"/>
      <c r="SQI65" s="47"/>
      <c r="SQJ65" s="47"/>
      <c r="SQK65" s="47"/>
      <c r="SQL65" s="47"/>
      <c r="SQM65" s="47"/>
      <c r="SQN65" s="47"/>
      <c r="SQO65" s="47"/>
      <c r="SQP65" s="47"/>
      <c r="SQQ65" s="47"/>
      <c r="SQR65" s="47"/>
      <c r="SQS65" s="47"/>
      <c r="SQT65" s="47"/>
      <c r="SQU65" s="47"/>
      <c r="SQV65" s="47"/>
      <c r="SQW65" s="47"/>
      <c r="SQX65" s="47"/>
      <c r="SQY65" s="47"/>
      <c r="SQZ65" s="47"/>
      <c r="SRA65" s="47"/>
      <c r="SRB65" s="47"/>
      <c r="SRC65" s="47"/>
      <c r="SRD65" s="47"/>
      <c r="SRE65" s="47"/>
      <c r="SRF65" s="47"/>
      <c r="SRG65" s="47"/>
      <c r="SRH65" s="47"/>
      <c r="SRI65" s="47"/>
      <c r="SRJ65" s="47"/>
      <c r="SRK65" s="47"/>
      <c r="SRL65" s="47"/>
      <c r="SRM65" s="47"/>
      <c r="SRN65" s="47"/>
      <c r="SRO65" s="47"/>
      <c r="SRP65" s="47"/>
      <c r="SRQ65" s="47"/>
      <c r="SRR65" s="47"/>
      <c r="SRS65" s="47"/>
      <c r="SRT65" s="47"/>
      <c r="SRU65" s="47"/>
      <c r="SRV65" s="47"/>
      <c r="SRW65" s="47"/>
      <c r="SRX65" s="47"/>
      <c r="SRY65" s="47"/>
      <c r="SRZ65" s="47"/>
      <c r="SSA65" s="47"/>
      <c r="SSB65" s="47"/>
      <c r="SSC65" s="47"/>
      <c r="SSD65" s="47"/>
      <c r="SSE65" s="47"/>
      <c r="SSF65" s="47"/>
      <c r="SSG65" s="47"/>
      <c r="SSH65" s="47"/>
      <c r="SSI65" s="47"/>
      <c r="SSJ65" s="47"/>
      <c r="SSK65" s="47"/>
      <c r="SSL65" s="47"/>
      <c r="SSM65" s="47"/>
      <c r="SSN65" s="47"/>
      <c r="SSO65" s="47"/>
      <c r="SSP65" s="47"/>
      <c r="SSQ65" s="47"/>
      <c r="SSR65" s="47"/>
      <c r="SSS65" s="47"/>
      <c r="SST65" s="47"/>
      <c r="SSU65" s="47"/>
      <c r="SSV65" s="47"/>
      <c r="SSW65" s="47"/>
      <c r="SSX65" s="47"/>
      <c r="SSY65" s="47"/>
      <c r="SSZ65" s="47"/>
      <c r="STA65" s="47"/>
      <c r="STB65" s="47"/>
      <c r="STC65" s="47"/>
      <c r="STD65" s="47"/>
      <c r="STE65" s="47"/>
      <c r="STF65" s="47"/>
      <c r="STG65" s="47"/>
      <c r="STH65" s="47"/>
      <c r="STI65" s="47"/>
      <c r="STJ65" s="47"/>
      <c r="STK65" s="47"/>
      <c r="STL65" s="47"/>
      <c r="STM65" s="47"/>
      <c r="STN65" s="47"/>
      <c r="STO65" s="47"/>
      <c r="STP65" s="47"/>
      <c r="STQ65" s="47"/>
      <c r="STR65" s="47"/>
      <c r="STS65" s="47"/>
      <c r="STT65" s="47"/>
      <c r="STU65" s="47"/>
      <c r="STV65" s="47"/>
      <c r="STW65" s="47"/>
      <c r="STX65" s="47"/>
      <c r="STY65" s="47"/>
      <c r="STZ65" s="47"/>
      <c r="SUA65" s="47"/>
      <c r="SUB65" s="47"/>
      <c r="SUC65" s="47"/>
      <c r="SUD65" s="47"/>
      <c r="SUE65" s="47"/>
      <c r="SUF65" s="47"/>
      <c r="SUG65" s="47"/>
      <c r="SUH65" s="47"/>
      <c r="SUI65" s="47"/>
      <c r="SUJ65" s="47"/>
      <c r="SUK65" s="47"/>
      <c r="SUL65" s="47"/>
      <c r="SUM65" s="47"/>
      <c r="SUN65" s="47"/>
      <c r="SUO65" s="47"/>
      <c r="SUP65" s="47"/>
      <c r="SUQ65" s="47"/>
      <c r="SUR65" s="47"/>
      <c r="SUS65" s="47"/>
      <c r="SUT65" s="47"/>
      <c r="SUU65" s="47"/>
      <c r="SUV65" s="47"/>
      <c r="SUW65" s="47"/>
      <c r="SUX65" s="47"/>
      <c r="SUY65" s="47"/>
      <c r="SUZ65" s="47"/>
      <c r="SVA65" s="47"/>
      <c r="SVB65" s="47"/>
      <c r="SVC65" s="47"/>
      <c r="SVD65" s="47"/>
      <c r="SVE65" s="47"/>
      <c r="SVF65" s="47"/>
      <c r="SVG65" s="47"/>
      <c r="SVH65" s="47"/>
      <c r="SVI65" s="47"/>
      <c r="SVJ65" s="47"/>
      <c r="SVK65" s="47"/>
      <c r="SVL65" s="47"/>
      <c r="SVM65" s="47"/>
      <c r="SVN65" s="47"/>
      <c r="SVO65" s="47"/>
      <c r="SVP65" s="47"/>
      <c r="SVQ65" s="47"/>
      <c r="SVR65" s="47"/>
      <c r="SVS65" s="47"/>
      <c r="SVT65" s="47"/>
      <c r="SVU65" s="47"/>
      <c r="SVV65" s="47"/>
      <c r="SVW65" s="47"/>
      <c r="SVX65" s="47"/>
      <c r="SVY65" s="47"/>
      <c r="SVZ65" s="47"/>
      <c r="SWA65" s="47"/>
      <c r="SWB65" s="47"/>
      <c r="SWC65" s="47"/>
      <c r="SWD65" s="47"/>
      <c r="SWE65" s="47"/>
      <c r="SWF65" s="47"/>
      <c r="SWG65" s="47"/>
      <c r="SWH65" s="47"/>
      <c r="SWI65" s="47"/>
      <c r="SWJ65" s="47"/>
      <c r="SWK65" s="47"/>
      <c r="SWL65" s="47"/>
      <c r="SWM65" s="47"/>
      <c r="SWN65" s="47"/>
      <c r="SWO65" s="47"/>
      <c r="SWP65" s="47"/>
      <c r="SWQ65" s="47"/>
      <c r="SWR65" s="47"/>
      <c r="SWS65" s="47"/>
      <c r="SWT65" s="47"/>
      <c r="SWU65" s="47"/>
      <c r="SWV65" s="47"/>
      <c r="SWW65" s="47"/>
      <c r="SWX65" s="47"/>
      <c r="SWY65" s="47"/>
      <c r="SWZ65" s="47"/>
      <c r="SXA65" s="47"/>
      <c r="SXB65" s="47"/>
      <c r="SXC65" s="47"/>
      <c r="SXD65" s="47"/>
      <c r="SXE65" s="47"/>
      <c r="SXF65" s="47"/>
      <c r="SXG65" s="47"/>
      <c r="SXH65" s="47"/>
      <c r="SXI65" s="47"/>
      <c r="SXJ65" s="47"/>
      <c r="SXK65" s="47"/>
      <c r="SXL65" s="47"/>
      <c r="SXM65" s="47"/>
      <c r="SXN65" s="47"/>
      <c r="SXO65" s="47"/>
      <c r="SXP65" s="47"/>
      <c r="SXQ65" s="47"/>
      <c r="SXR65" s="47"/>
      <c r="SXS65" s="47"/>
      <c r="SXT65" s="47"/>
      <c r="SXU65" s="47"/>
      <c r="SXV65" s="47"/>
      <c r="SXW65" s="47"/>
      <c r="SXX65" s="47"/>
      <c r="SXY65" s="47"/>
      <c r="SXZ65" s="47"/>
      <c r="SYA65" s="47"/>
      <c r="SYB65" s="47"/>
      <c r="SYC65" s="47"/>
      <c r="SYD65" s="47"/>
      <c r="SYE65" s="47"/>
      <c r="SYF65" s="47"/>
      <c r="SYG65" s="47"/>
      <c r="SYH65" s="47"/>
      <c r="SYI65" s="47"/>
      <c r="SYJ65" s="47"/>
      <c r="SYK65" s="47"/>
      <c r="SYL65" s="47"/>
      <c r="SYM65" s="47"/>
      <c r="SYN65" s="47"/>
      <c r="SYO65" s="47"/>
      <c r="SYP65" s="47"/>
      <c r="SYQ65" s="47"/>
      <c r="SYR65" s="47"/>
      <c r="SYS65" s="47"/>
      <c r="SYT65" s="47"/>
      <c r="SYU65" s="47"/>
      <c r="SYV65" s="47"/>
      <c r="SYW65" s="47"/>
      <c r="SYX65" s="47"/>
      <c r="SYY65" s="47"/>
      <c r="SYZ65" s="47"/>
      <c r="SZA65" s="47"/>
      <c r="SZB65" s="47"/>
      <c r="SZC65" s="47"/>
      <c r="SZD65" s="47"/>
      <c r="SZE65" s="47"/>
      <c r="SZF65" s="47"/>
      <c r="SZG65" s="47"/>
      <c r="SZH65" s="47"/>
      <c r="SZI65" s="47"/>
      <c r="SZJ65" s="47"/>
      <c r="SZK65" s="47"/>
      <c r="SZL65" s="47"/>
      <c r="SZM65" s="47"/>
      <c r="SZN65" s="47"/>
      <c r="SZO65" s="47"/>
      <c r="SZP65" s="47"/>
      <c r="SZQ65" s="47"/>
      <c r="SZR65" s="47"/>
      <c r="SZS65" s="47"/>
      <c r="SZT65" s="47"/>
      <c r="SZU65" s="47"/>
      <c r="SZV65" s="47"/>
      <c r="SZW65" s="47"/>
      <c r="SZX65" s="47"/>
      <c r="SZY65" s="47"/>
      <c r="SZZ65" s="47"/>
      <c r="TAA65" s="47"/>
      <c r="TAB65" s="47"/>
      <c r="TAC65" s="47"/>
      <c r="TAD65" s="47"/>
      <c r="TAE65" s="47"/>
      <c r="TAF65" s="47"/>
      <c r="TAG65" s="47"/>
      <c r="TAH65" s="47"/>
      <c r="TAI65" s="47"/>
      <c r="TAJ65" s="47"/>
      <c r="TAK65" s="47"/>
      <c r="TAL65" s="47"/>
      <c r="TAM65" s="47"/>
      <c r="TAN65" s="47"/>
      <c r="TAO65" s="47"/>
      <c r="TAP65" s="47"/>
      <c r="TAQ65" s="47"/>
      <c r="TAR65" s="47"/>
      <c r="TAS65" s="47"/>
      <c r="TAT65" s="47"/>
      <c r="TAU65" s="47"/>
      <c r="TAV65" s="47"/>
      <c r="TAW65" s="47"/>
      <c r="TAX65" s="47"/>
      <c r="TAY65" s="47"/>
      <c r="TAZ65" s="47"/>
      <c r="TBA65" s="47"/>
      <c r="TBB65" s="47"/>
      <c r="TBC65" s="47"/>
      <c r="TBD65" s="47"/>
      <c r="TBE65" s="47"/>
      <c r="TBF65" s="47"/>
      <c r="TBG65" s="47"/>
      <c r="TBH65" s="47"/>
      <c r="TBI65" s="47"/>
      <c r="TBJ65" s="47"/>
      <c r="TBK65" s="47"/>
      <c r="TBL65" s="47"/>
      <c r="TBM65" s="47"/>
      <c r="TBN65" s="47"/>
      <c r="TBO65" s="47"/>
      <c r="TBP65" s="47"/>
      <c r="TBQ65" s="47"/>
      <c r="TBR65" s="47"/>
      <c r="TBS65" s="47"/>
      <c r="TBT65" s="47"/>
      <c r="TBU65" s="47"/>
      <c r="TBV65" s="47"/>
      <c r="TBW65" s="47"/>
      <c r="TBX65" s="47"/>
      <c r="TBY65" s="47"/>
      <c r="TBZ65" s="47"/>
      <c r="TCA65" s="47"/>
      <c r="TCB65" s="47"/>
      <c r="TCC65" s="47"/>
      <c r="TCD65" s="47"/>
      <c r="TCE65" s="47"/>
      <c r="TCF65" s="47"/>
      <c r="TCG65" s="47"/>
      <c r="TCH65" s="47"/>
      <c r="TCI65" s="47"/>
      <c r="TCJ65" s="47"/>
      <c r="TCK65" s="47"/>
      <c r="TCL65" s="47"/>
      <c r="TCM65" s="47"/>
      <c r="TCN65" s="47"/>
      <c r="TCO65" s="47"/>
      <c r="TCP65" s="47"/>
      <c r="TCQ65" s="47"/>
      <c r="TCR65" s="47"/>
      <c r="TCS65" s="47"/>
      <c r="TCT65" s="47"/>
      <c r="TCU65" s="47"/>
      <c r="TCV65" s="47"/>
      <c r="TCW65" s="47"/>
      <c r="TCX65" s="47"/>
      <c r="TCY65" s="47"/>
      <c r="TCZ65" s="47"/>
      <c r="TDA65" s="47"/>
      <c r="TDB65" s="47"/>
      <c r="TDC65" s="47"/>
      <c r="TDD65" s="47"/>
      <c r="TDE65" s="47"/>
      <c r="TDF65" s="47"/>
      <c r="TDG65" s="47"/>
      <c r="TDH65" s="47"/>
      <c r="TDI65" s="47"/>
      <c r="TDJ65" s="47"/>
      <c r="TDK65" s="47"/>
      <c r="TDL65" s="47"/>
      <c r="TDM65" s="47"/>
      <c r="TDN65" s="47"/>
      <c r="TDO65" s="47"/>
      <c r="TDP65" s="47"/>
      <c r="TDQ65" s="47"/>
      <c r="TDR65" s="47"/>
      <c r="TDS65" s="47"/>
      <c r="TDT65" s="47"/>
      <c r="TDU65" s="47"/>
      <c r="TDV65" s="47"/>
      <c r="TDW65" s="47"/>
      <c r="TDX65" s="47"/>
      <c r="TDY65" s="47"/>
      <c r="TDZ65" s="47"/>
      <c r="TEA65" s="47"/>
      <c r="TEB65" s="47"/>
      <c r="TEC65" s="47"/>
      <c r="TED65" s="47"/>
      <c r="TEE65" s="47"/>
      <c r="TEF65" s="47"/>
      <c r="TEG65" s="47"/>
      <c r="TEH65" s="47"/>
      <c r="TEI65" s="47"/>
      <c r="TEJ65" s="47"/>
      <c r="TEK65" s="47"/>
      <c r="TEL65" s="47"/>
      <c r="TEM65" s="47"/>
      <c r="TEN65" s="47"/>
      <c r="TEO65" s="47"/>
      <c r="TEP65" s="47"/>
      <c r="TEQ65" s="47"/>
      <c r="TER65" s="47"/>
      <c r="TES65" s="47"/>
      <c r="TET65" s="47"/>
      <c r="TEU65" s="47"/>
      <c r="TEV65" s="47"/>
      <c r="TEW65" s="47"/>
      <c r="TEX65" s="47"/>
      <c r="TEY65" s="47"/>
      <c r="TEZ65" s="47"/>
      <c r="TFA65" s="47"/>
      <c r="TFB65" s="47"/>
      <c r="TFC65" s="47"/>
      <c r="TFD65" s="47"/>
      <c r="TFE65" s="47"/>
      <c r="TFF65" s="47"/>
      <c r="TFG65" s="47"/>
      <c r="TFH65" s="47"/>
      <c r="TFI65" s="47"/>
      <c r="TFJ65" s="47"/>
      <c r="TFK65" s="47"/>
      <c r="TFL65" s="47"/>
      <c r="TFM65" s="47"/>
      <c r="TFN65" s="47"/>
      <c r="TFO65" s="47"/>
      <c r="TFP65" s="47"/>
      <c r="TFQ65" s="47"/>
      <c r="TFR65" s="47"/>
      <c r="TFS65" s="47"/>
      <c r="TFT65" s="47"/>
      <c r="TFU65" s="47"/>
      <c r="TFV65" s="47"/>
      <c r="TFW65" s="47"/>
      <c r="TFX65" s="47"/>
      <c r="TFY65" s="47"/>
      <c r="TFZ65" s="47"/>
      <c r="TGA65" s="47"/>
      <c r="TGB65" s="47"/>
      <c r="TGC65" s="47"/>
      <c r="TGD65" s="47"/>
      <c r="TGE65" s="47"/>
      <c r="TGF65" s="47"/>
      <c r="TGG65" s="47"/>
      <c r="TGH65" s="47"/>
      <c r="TGI65" s="47"/>
      <c r="TGJ65" s="47"/>
      <c r="TGK65" s="47"/>
      <c r="TGL65" s="47"/>
      <c r="TGM65" s="47"/>
      <c r="TGN65" s="47"/>
      <c r="TGO65" s="47"/>
      <c r="TGP65" s="47"/>
      <c r="TGQ65" s="47"/>
      <c r="TGR65" s="47"/>
      <c r="TGS65" s="47"/>
      <c r="TGT65" s="47"/>
      <c r="TGU65" s="47"/>
      <c r="TGV65" s="47"/>
      <c r="TGW65" s="47"/>
      <c r="TGX65" s="47"/>
      <c r="TGY65" s="47"/>
      <c r="TGZ65" s="47"/>
      <c r="THA65" s="47"/>
      <c r="THB65" s="47"/>
      <c r="THC65" s="47"/>
      <c r="THD65" s="47"/>
      <c r="THE65" s="47"/>
      <c r="THF65" s="47"/>
      <c r="THG65" s="47"/>
      <c r="THH65" s="47"/>
      <c r="THI65" s="47"/>
      <c r="THJ65" s="47"/>
      <c r="THK65" s="47"/>
      <c r="THL65" s="47"/>
      <c r="THM65" s="47"/>
      <c r="THN65" s="47"/>
      <c r="THO65" s="47"/>
      <c r="THP65" s="47"/>
      <c r="THQ65" s="47"/>
      <c r="THR65" s="47"/>
      <c r="THS65" s="47"/>
      <c r="THT65" s="47"/>
      <c r="THU65" s="47"/>
      <c r="THV65" s="47"/>
      <c r="THW65" s="47"/>
      <c r="THX65" s="47"/>
      <c r="THY65" s="47"/>
      <c r="THZ65" s="47"/>
      <c r="TIA65" s="47"/>
      <c r="TIB65" s="47"/>
      <c r="TIC65" s="47"/>
      <c r="TID65" s="47"/>
      <c r="TIE65" s="47"/>
      <c r="TIF65" s="47"/>
      <c r="TIG65" s="47"/>
      <c r="TIH65" s="47"/>
      <c r="TII65" s="47"/>
      <c r="TIJ65" s="47"/>
      <c r="TIK65" s="47"/>
      <c r="TIL65" s="47"/>
      <c r="TIM65" s="47"/>
      <c r="TIN65" s="47"/>
      <c r="TIO65" s="47"/>
      <c r="TIP65" s="47"/>
      <c r="TIQ65" s="47"/>
      <c r="TIR65" s="47"/>
      <c r="TIS65" s="47"/>
      <c r="TIT65" s="47"/>
      <c r="TIU65" s="47"/>
      <c r="TIV65" s="47"/>
      <c r="TIW65" s="47"/>
      <c r="TIX65" s="47"/>
      <c r="TIY65" s="47"/>
      <c r="TIZ65" s="47"/>
      <c r="TJA65" s="47"/>
      <c r="TJB65" s="47"/>
      <c r="TJC65" s="47"/>
      <c r="TJD65" s="47"/>
      <c r="TJE65" s="47"/>
      <c r="TJF65" s="47"/>
      <c r="TJG65" s="47"/>
      <c r="TJH65" s="47"/>
      <c r="TJI65" s="47"/>
      <c r="TJJ65" s="47"/>
      <c r="TJK65" s="47"/>
      <c r="TJL65" s="47"/>
      <c r="TJM65" s="47"/>
      <c r="TJN65" s="47"/>
      <c r="TJO65" s="47"/>
      <c r="TJP65" s="47"/>
      <c r="TJQ65" s="47"/>
      <c r="TJR65" s="47"/>
      <c r="TJS65" s="47"/>
      <c r="TJT65" s="47"/>
      <c r="TJU65" s="47"/>
      <c r="TJV65" s="47"/>
      <c r="TJW65" s="47"/>
      <c r="TJX65" s="47"/>
      <c r="TJY65" s="47"/>
      <c r="TJZ65" s="47"/>
      <c r="TKA65" s="47"/>
      <c r="TKB65" s="47"/>
      <c r="TKC65" s="47"/>
      <c r="TKD65" s="47"/>
      <c r="TKE65" s="47"/>
      <c r="TKF65" s="47"/>
      <c r="TKG65" s="47"/>
      <c r="TKH65" s="47"/>
      <c r="TKI65" s="47"/>
      <c r="TKJ65" s="47"/>
      <c r="TKK65" s="47"/>
      <c r="TKL65" s="47"/>
      <c r="TKM65" s="47"/>
      <c r="TKN65" s="47"/>
      <c r="TKO65" s="47"/>
      <c r="TKP65" s="47"/>
      <c r="TKQ65" s="47"/>
      <c r="TKR65" s="47"/>
      <c r="TKS65" s="47"/>
      <c r="TKT65" s="47"/>
      <c r="TKU65" s="47"/>
      <c r="TKV65" s="47"/>
      <c r="TKW65" s="47"/>
      <c r="TKX65" s="47"/>
      <c r="TKY65" s="47"/>
      <c r="TKZ65" s="47"/>
      <c r="TLA65" s="47"/>
      <c r="TLB65" s="47"/>
      <c r="TLC65" s="47"/>
      <c r="TLD65" s="47"/>
      <c r="TLE65" s="47"/>
      <c r="TLF65" s="47"/>
      <c r="TLG65" s="47"/>
      <c r="TLH65" s="47"/>
      <c r="TLI65" s="47"/>
      <c r="TLJ65" s="47"/>
      <c r="TLK65" s="47"/>
      <c r="TLL65" s="47"/>
      <c r="TLM65" s="47"/>
      <c r="TLN65" s="47"/>
      <c r="TLO65" s="47"/>
      <c r="TLP65" s="47"/>
      <c r="TLQ65" s="47"/>
      <c r="TLR65" s="47"/>
      <c r="TLS65" s="47"/>
      <c r="TLT65" s="47"/>
      <c r="TLU65" s="47"/>
      <c r="TLV65" s="47"/>
      <c r="TLW65" s="47"/>
      <c r="TLX65" s="47"/>
      <c r="TLY65" s="47"/>
      <c r="TLZ65" s="47"/>
      <c r="TMA65" s="47"/>
      <c r="TMB65" s="47"/>
      <c r="TMC65" s="47"/>
      <c r="TMD65" s="47"/>
      <c r="TME65" s="47"/>
      <c r="TMF65" s="47"/>
      <c r="TMG65" s="47"/>
      <c r="TMH65" s="47"/>
      <c r="TMI65" s="47"/>
      <c r="TMJ65" s="47"/>
      <c r="TMK65" s="47"/>
      <c r="TML65" s="47"/>
      <c r="TMM65" s="47"/>
      <c r="TMN65" s="47"/>
      <c r="TMO65" s="47"/>
      <c r="TMP65" s="47"/>
      <c r="TMQ65" s="47"/>
      <c r="TMR65" s="47"/>
      <c r="TMS65" s="47"/>
      <c r="TMT65" s="47"/>
      <c r="TMU65" s="47"/>
      <c r="TMV65" s="47"/>
      <c r="TMW65" s="47"/>
      <c r="TMX65" s="47"/>
      <c r="TMY65" s="47"/>
      <c r="TMZ65" s="47"/>
      <c r="TNA65" s="47"/>
      <c r="TNB65" s="47"/>
      <c r="TNC65" s="47"/>
      <c r="TND65" s="47"/>
      <c r="TNE65" s="47"/>
      <c r="TNF65" s="47"/>
      <c r="TNG65" s="47"/>
      <c r="TNH65" s="47"/>
      <c r="TNI65" s="47"/>
      <c r="TNJ65" s="47"/>
      <c r="TNK65" s="47"/>
      <c r="TNL65" s="47"/>
      <c r="TNM65" s="47"/>
      <c r="TNN65" s="47"/>
      <c r="TNO65" s="47"/>
      <c r="TNP65" s="47"/>
      <c r="TNQ65" s="47"/>
      <c r="TNR65" s="47"/>
      <c r="TNS65" s="47"/>
      <c r="TNT65" s="47"/>
      <c r="TNU65" s="47"/>
      <c r="TNV65" s="47"/>
      <c r="TNW65" s="47"/>
      <c r="TNX65" s="47"/>
      <c r="TNY65" s="47"/>
      <c r="TNZ65" s="47"/>
      <c r="TOA65" s="47"/>
      <c r="TOB65" s="47"/>
      <c r="TOC65" s="47"/>
      <c r="TOD65" s="47"/>
      <c r="TOE65" s="47"/>
      <c r="TOF65" s="47"/>
      <c r="TOG65" s="47"/>
      <c r="TOH65" s="47"/>
      <c r="TOI65" s="47"/>
      <c r="TOJ65" s="47"/>
      <c r="TOK65" s="47"/>
      <c r="TOL65" s="47"/>
      <c r="TOM65" s="47"/>
      <c r="TON65" s="47"/>
      <c r="TOO65" s="47"/>
      <c r="TOP65" s="47"/>
      <c r="TOQ65" s="47"/>
      <c r="TOR65" s="47"/>
      <c r="TOS65" s="47"/>
      <c r="TOT65" s="47"/>
      <c r="TOU65" s="47"/>
      <c r="TOV65" s="47"/>
      <c r="TOW65" s="47"/>
      <c r="TOX65" s="47"/>
      <c r="TOY65" s="47"/>
      <c r="TOZ65" s="47"/>
      <c r="TPA65" s="47"/>
      <c r="TPB65" s="47"/>
      <c r="TPC65" s="47"/>
      <c r="TPD65" s="47"/>
      <c r="TPE65" s="47"/>
      <c r="TPF65" s="47"/>
      <c r="TPG65" s="47"/>
      <c r="TPH65" s="47"/>
      <c r="TPI65" s="47"/>
      <c r="TPJ65" s="47"/>
      <c r="TPK65" s="47"/>
      <c r="TPL65" s="47"/>
      <c r="TPM65" s="47"/>
      <c r="TPN65" s="47"/>
      <c r="TPO65" s="47"/>
      <c r="TPP65" s="47"/>
      <c r="TPQ65" s="47"/>
      <c r="TPR65" s="47"/>
      <c r="TPS65" s="47"/>
      <c r="TPT65" s="47"/>
      <c r="TPU65" s="47"/>
      <c r="TPV65" s="47"/>
      <c r="TPW65" s="47"/>
      <c r="TPX65" s="47"/>
      <c r="TPY65" s="47"/>
      <c r="TPZ65" s="47"/>
      <c r="TQA65" s="47"/>
      <c r="TQB65" s="47"/>
      <c r="TQC65" s="47"/>
      <c r="TQD65" s="47"/>
      <c r="TQE65" s="47"/>
      <c r="TQF65" s="47"/>
      <c r="TQG65" s="47"/>
      <c r="TQH65" s="47"/>
      <c r="TQI65" s="47"/>
      <c r="TQJ65" s="47"/>
      <c r="TQK65" s="47"/>
      <c r="TQL65" s="47"/>
      <c r="TQM65" s="47"/>
      <c r="TQN65" s="47"/>
      <c r="TQO65" s="47"/>
      <c r="TQP65" s="47"/>
      <c r="TQQ65" s="47"/>
      <c r="TQR65" s="47"/>
      <c r="TQS65" s="47"/>
      <c r="TQT65" s="47"/>
      <c r="TQU65" s="47"/>
      <c r="TQV65" s="47"/>
      <c r="TQW65" s="47"/>
      <c r="TQX65" s="47"/>
      <c r="TQY65" s="47"/>
      <c r="TQZ65" s="47"/>
      <c r="TRA65" s="47"/>
      <c r="TRB65" s="47"/>
      <c r="TRC65" s="47"/>
      <c r="TRD65" s="47"/>
      <c r="TRE65" s="47"/>
      <c r="TRF65" s="47"/>
      <c r="TRG65" s="47"/>
      <c r="TRH65" s="47"/>
      <c r="TRI65" s="47"/>
      <c r="TRJ65" s="47"/>
      <c r="TRK65" s="47"/>
      <c r="TRL65" s="47"/>
      <c r="TRM65" s="47"/>
      <c r="TRN65" s="47"/>
      <c r="TRO65" s="47"/>
      <c r="TRP65" s="47"/>
      <c r="TRQ65" s="47"/>
      <c r="TRR65" s="47"/>
      <c r="TRS65" s="47"/>
      <c r="TRT65" s="47"/>
      <c r="TRU65" s="47"/>
      <c r="TRV65" s="47"/>
      <c r="TRW65" s="47"/>
      <c r="TRX65" s="47"/>
      <c r="TRY65" s="47"/>
      <c r="TRZ65" s="47"/>
      <c r="TSA65" s="47"/>
      <c r="TSB65" s="47"/>
      <c r="TSC65" s="47"/>
      <c r="TSD65" s="47"/>
      <c r="TSE65" s="47"/>
      <c r="TSF65" s="47"/>
      <c r="TSG65" s="47"/>
      <c r="TSH65" s="47"/>
      <c r="TSI65" s="47"/>
      <c r="TSJ65" s="47"/>
      <c r="TSK65" s="47"/>
      <c r="TSL65" s="47"/>
      <c r="TSM65" s="47"/>
      <c r="TSN65" s="47"/>
      <c r="TSO65" s="47"/>
      <c r="TSP65" s="47"/>
      <c r="TSQ65" s="47"/>
      <c r="TSR65" s="47"/>
      <c r="TSS65" s="47"/>
      <c r="TST65" s="47"/>
      <c r="TSU65" s="47"/>
      <c r="TSV65" s="47"/>
      <c r="TSW65" s="47"/>
      <c r="TSX65" s="47"/>
      <c r="TSY65" s="47"/>
      <c r="TSZ65" s="47"/>
      <c r="TTA65" s="47"/>
      <c r="TTB65" s="47"/>
      <c r="TTC65" s="47"/>
      <c r="TTD65" s="47"/>
      <c r="TTE65" s="47"/>
      <c r="TTF65" s="47"/>
      <c r="TTG65" s="47"/>
      <c r="TTH65" s="47"/>
      <c r="TTI65" s="47"/>
      <c r="TTJ65" s="47"/>
      <c r="TTK65" s="47"/>
      <c r="TTL65" s="47"/>
      <c r="TTM65" s="47"/>
      <c r="TTN65" s="47"/>
      <c r="TTO65" s="47"/>
      <c r="TTP65" s="47"/>
      <c r="TTQ65" s="47"/>
      <c r="TTR65" s="47"/>
      <c r="TTS65" s="47"/>
      <c r="TTT65" s="47"/>
      <c r="TTU65" s="47"/>
      <c r="TTV65" s="47"/>
      <c r="TTW65" s="47"/>
      <c r="TTX65" s="47"/>
      <c r="TTY65" s="47"/>
      <c r="TTZ65" s="47"/>
      <c r="TUA65" s="47"/>
      <c r="TUB65" s="47"/>
      <c r="TUC65" s="47"/>
      <c r="TUD65" s="47"/>
      <c r="TUE65" s="47"/>
      <c r="TUF65" s="47"/>
      <c r="TUG65" s="47"/>
      <c r="TUH65" s="47"/>
      <c r="TUI65" s="47"/>
      <c r="TUJ65" s="47"/>
      <c r="TUK65" s="47"/>
      <c r="TUL65" s="47"/>
      <c r="TUM65" s="47"/>
      <c r="TUN65" s="47"/>
      <c r="TUO65" s="47"/>
      <c r="TUP65" s="47"/>
      <c r="TUQ65" s="47"/>
      <c r="TUR65" s="47"/>
      <c r="TUS65" s="47"/>
      <c r="TUT65" s="47"/>
      <c r="TUU65" s="47"/>
      <c r="TUV65" s="47"/>
      <c r="TUW65" s="47"/>
      <c r="TUX65" s="47"/>
      <c r="TUY65" s="47"/>
      <c r="TUZ65" s="47"/>
      <c r="TVA65" s="47"/>
      <c r="TVB65" s="47"/>
      <c r="TVC65" s="47"/>
      <c r="TVD65" s="47"/>
      <c r="TVE65" s="47"/>
      <c r="TVF65" s="47"/>
      <c r="TVG65" s="47"/>
      <c r="TVH65" s="47"/>
      <c r="TVI65" s="47"/>
      <c r="TVJ65" s="47"/>
      <c r="TVK65" s="47"/>
      <c r="TVL65" s="47"/>
      <c r="TVM65" s="47"/>
      <c r="TVN65" s="47"/>
      <c r="TVO65" s="47"/>
      <c r="TVP65" s="47"/>
      <c r="TVQ65" s="47"/>
      <c r="TVR65" s="47"/>
      <c r="TVS65" s="47"/>
      <c r="TVT65" s="47"/>
      <c r="TVU65" s="47"/>
      <c r="TVV65" s="47"/>
      <c r="TVW65" s="47"/>
      <c r="TVX65" s="47"/>
      <c r="TVY65" s="47"/>
      <c r="TVZ65" s="47"/>
      <c r="TWA65" s="47"/>
      <c r="TWB65" s="47"/>
      <c r="TWC65" s="47"/>
      <c r="TWD65" s="47"/>
      <c r="TWE65" s="47"/>
      <c r="TWF65" s="47"/>
      <c r="TWG65" s="47"/>
      <c r="TWH65" s="47"/>
      <c r="TWI65" s="47"/>
      <c r="TWJ65" s="47"/>
      <c r="TWK65" s="47"/>
      <c r="TWL65" s="47"/>
      <c r="TWM65" s="47"/>
      <c r="TWN65" s="47"/>
      <c r="TWO65" s="47"/>
      <c r="TWP65" s="47"/>
      <c r="TWQ65" s="47"/>
      <c r="TWR65" s="47"/>
      <c r="TWS65" s="47"/>
      <c r="TWT65" s="47"/>
      <c r="TWU65" s="47"/>
      <c r="TWV65" s="47"/>
      <c r="TWW65" s="47"/>
      <c r="TWX65" s="47"/>
      <c r="TWY65" s="47"/>
      <c r="TWZ65" s="47"/>
      <c r="TXA65" s="47"/>
      <c r="TXB65" s="47"/>
      <c r="TXC65" s="47"/>
      <c r="TXD65" s="47"/>
      <c r="TXE65" s="47"/>
      <c r="TXF65" s="47"/>
      <c r="TXG65" s="47"/>
      <c r="TXH65" s="47"/>
      <c r="TXI65" s="47"/>
      <c r="TXJ65" s="47"/>
      <c r="TXK65" s="47"/>
      <c r="TXL65" s="47"/>
      <c r="TXM65" s="47"/>
      <c r="TXN65" s="47"/>
      <c r="TXO65" s="47"/>
      <c r="TXP65" s="47"/>
      <c r="TXQ65" s="47"/>
      <c r="TXR65" s="47"/>
      <c r="TXS65" s="47"/>
      <c r="TXT65" s="47"/>
      <c r="TXU65" s="47"/>
      <c r="TXV65" s="47"/>
      <c r="TXW65" s="47"/>
      <c r="TXX65" s="47"/>
      <c r="TXY65" s="47"/>
      <c r="TXZ65" s="47"/>
      <c r="TYA65" s="47"/>
      <c r="TYB65" s="47"/>
      <c r="TYC65" s="47"/>
      <c r="TYD65" s="47"/>
      <c r="TYE65" s="47"/>
      <c r="TYF65" s="47"/>
      <c r="TYG65" s="47"/>
      <c r="TYH65" s="47"/>
      <c r="TYI65" s="47"/>
      <c r="TYJ65" s="47"/>
      <c r="TYK65" s="47"/>
      <c r="TYL65" s="47"/>
      <c r="TYM65" s="47"/>
      <c r="TYN65" s="47"/>
      <c r="TYO65" s="47"/>
      <c r="TYP65" s="47"/>
      <c r="TYQ65" s="47"/>
      <c r="TYR65" s="47"/>
      <c r="TYS65" s="47"/>
      <c r="TYT65" s="47"/>
      <c r="TYU65" s="47"/>
      <c r="TYV65" s="47"/>
      <c r="TYW65" s="47"/>
      <c r="TYX65" s="47"/>
      <c r="TYY65" s="47"/>
      <c r="TYZ65" s="47"/>
      <c r="TZA65" s="47"/>
      <c r="TZB65" s="47"/>
      <c r="TZC65" s="47"/>
      <c r="TZD65" s="47"/>
      <c r="TZE65" s="47"/>
      <c r="TZF65" s="47"/>
      <c r="TZG65" s="47"/>
      <c r="TZH65" s="47"/>
      <c r="TZI65" s="47"/>
      <c r="TZJ65" s="47"/>
      <c r="TZK65" s="47"/>
      <c r="TZL65" s="47"/>
      <c r="TZM65" s="47"/>
      <c r="TZN65" s="47"/>
      <c r="TZO65" s="47"/>
      <c r="TZP65" s="47"/>
      <c r="TZQ65" s="47"/>
      <c r="TZR65" s="47"/>
      <c r="TZS65" s="47"/>
      <c r="TZT65" s="47"/>
      <c r="TZU65" s="47"/>
      <c r="TZV65" s="47"/>
      <c r="TZW65" s="47"/>
      <c r="TZX65" s="47"/>
      <c r="TZY65" s="47"/>
      <c r="TZZ65" s="47"/>
      <c r="UAA65" s="47"/>
      <c r="UAB65" s="47"/>
      <c r="UAC65" s="47"/>
      <c r="UAD65" s="47"/>
      <c r="UAE65" s="47"/>
      <c r="UAF65" s="47"/>
      <c r="UAG65" s="47"/>
      <c r="UAH65" s="47"/>
      <c r="UAI65" s="47"/>
      <c r="UAJ65" s="47"/>
      <c r="UAK65" s="47"/>
      <c r="UAL65" s="47"/>
      <c r="UAM65" s="47"/>
      <c r="UAN65" s="47"/>
      <c r="UAO65" s="47"/>
      <c r="UAP65" s="47"/>
      <c r="UAQ65" s="47"/>
      <c r="UAR65" s="47"/>
      <c r="UAS65" s="47"/>
      <c r="UAT65" s="47"/>
      <c r="UAU65" s="47"/>
      <c r="UAV65" s="47"/>
      <c r="UAW65" s="47"/>
      <c r="UAX65" s="47"/>
      <c r="UAY65" s="47"/>
      <c r="UAZ65" s="47"/>
      <c r="UBA65" s="47"/>
      <c r="UBB65" s="47"/>
      <c r="UBC65" s="47"/>
      <c r="UBD65" s="47"/>
      <c r="UBE65" s="47"/>
      <c r="UBF65" s="47"/>
      <c r="UBG65" s="47"/>
      <c r="UBH65" s="47"/>
      <c r="UBI65" s="47"/>
      <c r="UBJ65" s="47"/>
      <c r="UBK65" s="47"/>
      <c r="UBL65" s="47"/>
      <c r="UBM65" s="47"/>
      <c r="UBN65" s="47"/>
      <c r="UBO65" s="47"/>
      <c r="UBP65" s="47"/>
      <c r="UBQ65" s="47"/>
      <c r="UBR65" s="47"/>
      <c r="UBS65" s="47"/>
      <c r="UBT65" s="47"/>
      <c r="UBU65" s="47"/>
      <c r="UBV65" s="47"/>
      <c r="UBW65" s="47"/>
      <c r="UBX65" s="47"/>
      <c r="UBY65" s="47"/>
      <c r="UBZ65" s="47"/>
      <c r="UCA65" s="47"/>
      <c r="UCB65" s="47"/>
      <c r="UCC65" s="47"/>
      <c r="UCD65" s="47"/>
      <c r="UCE65" s="47"/>
      <c r="UCF65" s="47"/>
      <c r="UCG65" s="47"/>
      <c r="UCH65" s="47"/>
      <c r="UCI65" s="47"/>
      <c r="UCJ65" s="47"/>
      <c r="UCK65" s="47"/>
      <c r="UCL65" s="47"/>
      <c r="UCM65" s="47"/>
      <c r="UCN65" s="47"/>
      <c r="UCO65" s="47"/>
      <c r="UCP65" s="47"/>
      <c r="UCQ65" s="47"/>
      <c r="UCR65" s="47"/>
      <c r="UCS65" s="47"/>
      <c r="UCT65" s="47"/>
      <c r="UCU65" s="47"/>
      <c r="UCV65" s="47"/>
      <c r="UCW65" s="47"/>
      <c r="UCX65" s="47"/>
      <c r="UCY65" s="47"/>
      <c r="UCZ65" s="47"/>
      <c r="UDA65" s="47"/>
      <c r="UDB65" s="47"/>
      <c r="UDC65" s="47"/>
      <c r="UDD65" s="47"/>
      <c r="UDE65" s="47"/>
      <c r="UDF65" s="47"/>
      <c r="UDG65" s="47"/>
      <c r="UDH65" s="47"/>
      <c r="UDI65" s="47"/>
      <c r="UDJ65" s="47"/>
      <c r="UDK65" s="47"/>
      <c r="UDL65" s="47"/>
      <c r="UDM65" s="47"/>
      <c r="UDN65" s="47"/>
      <c r="UDO65" s="47"/>
      <c r="UDP65" s="47"/>
      <c r="UDQ65" s="47"/>
      <c r="UDR65" s="47"/>
      <c r="UDS65" s="47"/>
      <c r="UDT65" s="47"/>
      <c r="UDU65" s="47"/>
      <c r="UDV65" s="47"/>
      <c r="UDW65" s="47"/>
      <c r="UDX65" s="47"/>
      <c r="UDY65" s="47"/>
      <c r="UDZ65" s="47"/>
      <c r="UEA65" s="47"/>
      <c r="UEB65" s="47"/>
      <c r="UEC65" s="47"/>
      <c r="UED65" s="47"/>
      <c r="UEE65" s="47"/>
      <c r="UEF65" s="47"/>
      <c r="UEG65" s="47"/>
      <c r="UEH65" s="47"/>
      <c r="UEI65" s="47"/>
      <c r="UEJ65" s="47"/>
      <c r="UEK65" s="47"/>
      <c r="UEL65" s="47"/>
      <c r="UEM65" s="47"/>
      <c r="UEN65" s="47"/>
      <c r="UEO65" s="47"/>
      <c r="UEP65" s="47"/>
      <c r="UEQ65" s="47"/>
      <c r="UER65" s="47"/>
      <c r="UES65" s="47"/>
      <c r="UET65" s="47"/>
      <c r="UEU65" s="47"/>
      <c r="UEV65" s="47"/>
      <c r="UEW65" s="47"/>
      <c r="UEX65" s="47"/>
      <c r="UEY65" s="47"/>
      <c r="UEZ65" s="47"/>
      <c r="UFA65" s="47"/>
      <c r="UFB65" s="47"/>
      <c r="UFC65" s="47"/>
      <c r="UFD65" s="47"/>
      <c r="UFE65" s="47"/>
      <c r="UFF65" s="47"/>
      <c r="UFG65" s="47"/>
      <c r="UFH65" s="47"/>
      <c r="UFI65" s="47"/>
      <c r="UFJ65" s="47"/>
      <c r="UFK65" s="47"/>
      <c r="UFL65" s="47"/>
      <c r="UFM65" s="47"/>
      <c r="UFN65" s="47"/>
      <c r="UFO65" s="47"/>
      <c r="UFP65" s="47"/>
      <c r="UFQ65" s="47"/>
      <c r="UFR65" s="47"/>
      <c r="UFS65" s="47"/>
      <c r="UFT65" s="47"/>
      <c r="UFU65" s="47"/>
      <c r="UFV65" s="47"/>
      <c r="UFW65" s="47"/>
      <c r="UFX65" s="47"/>
      <c r="UFY65" s="47"/>
      <c r="UFZ65" s="47"/>
      <c r="UGA65" s="47"/>
      <c r="UGB65" s="47"/>
      <c r="UGC65" s="47"/>
      <c r="UGD65" s="47"/>
      <c r="UGE65" s="47"/>
      <c r="UGF65" s="47"/>
      <c r="UGG65" s="47"/>
      <c r="UGH65" s="47"/>
      <c r="UGI65" s="47"/>
      <c r="UGJ65" s="47"/>
      <c r="UGK65" s="47"/>
      <c r="UGL65" s="47"/>
      <c r="UGM65" s="47"/>
      <c r="UGN65" s="47"/>
      <c r="UGO65" s="47"/>
      <c r="UGP65" s="47"/>
      <c r="UGQ65" s="47"/>
      <c r="UGR65" s="47"/>
      <c r="UGS65" s="47"/>
      <c r="UGT65" s="47"/>
      <c r="UGU65" s="47"/>
      <c r="UGV65" s="47"/>
      <c r="UGW65" s="47"/>
      <c r="UGX65" s="47"/>
      <c r="UGY65" s="47"/>
      <c r="UGZ65" s="47"/>
      <c r="UHA65" s="47"/>
      <c r="UHB65" s="47"/>
      <c r="UHC65" s="47"/>
      <c r="UHD65" s="47"/>
      <c r="UHE65" s="47"/>
      <c r="UHF65" s="47"/>
      <c r="UHG65" s="47"/>
      <c r="UHH65" s="47"/>
      <c r="UHI65" s="47"/>
      <c r="UHJ65" s="47"/>
      <c r="UHK65" s="47"/>
      <c r="UHL65" s="47"/>
      <c r="UHM65" s="47"/>
      <c r="UHN65" s="47"/>
      <c r="UHO65" s="47"/>
      <c r="UHP65" s="47"/>
      <c r="UHQ65" s="47"/>
      <c r="UHR65" s="47"/>
      <c r="UHS65" s="47"/>
      <c r="UHT65" s="47"/>
      <c r="UHU65" s="47"/>
      <c r="UHV65" s="47"/>
      <c r="UHW65" s="47"/>
      <c r="UHX65" s="47"/>
      <c r="UHY65" s="47"/>
      <c r="UHZ65" s="47"/>
      <c r="UIA65" s="47"/>
      <c r="UIB65" s="47"/>
      <c r="UIC65" s="47"/>
      <c r="UID65" s="47"/>
      <c r="UIE65" s="47"/>
      <c r="UIF65" s="47"/>
      <c r="UIG65" s="47"/>
      <c r="UIH65" s="47"/>
      <c r="UII65" s="47"/>
      <c r="UIJ65" s="47"/>
      <c r="UIK65" s="47"/>
      <c r="UIL65" s="47"/>
      <c r="UIM65" s="47"/>
      <c r="UIN65" s="47"/>
      <c r="UIO65" s="47"/>
      <c r="UIP65" s="47"/>
      <c r="UIQ65" s="47"/>
      <c r="UIR65" s="47"/>
      <c r="UIS65" s="47"/>
      <c r="UIT65" s="47"/>
      <c r="UIU65" s="47"/>
      <c r="UIV65" s="47"/>
      <c r="UIW65" s="47"/>
      <c r="UIX65" s="47"/>
      <c r="UIY65" s="47"/>
      <c r="UIZ65" s="47"/>
      <c r="UJA65" s="47"/>
      <c r="UJB65" s="47"/>
      <c r="UJC65" s="47"/>
      <c r="UJD65" s="47"/>
      <c r="UJE65" s="47"/>
      <c r="UJF65" s="47"/>
      <c r="UJG65" s="47"/>
      <c r="UJH65" s="47"/>
      <c r="UJI65" s="47"/>
      <c r="UJJ65" s="47"/>
      <c r="UJK65" s="47"/>
      <c r="UJL65" s="47"/>
      <c r="UJM65" s="47"/>
      <c r="UJN65" s="47"/>
      <c r="UJO65" s="47"/>
      <c r="UJP65" s="47"/>
      <c r="UJQ65" s="47"/>
      <c r="UJR65" s="47"/>
      <c r="UJS65" s="47"/>
      <c r="UJT65" s="47"/>
      <c r="UJU65" s="47"/>
      <c r="UJV65" s="47"/>
      <c r="UJW65" s="47"/>
      <c r="UJX65" s="47"/>
      <c r="UJY65" s="47"/>
      <c r="UJZ65" s="47"/>
      <c r="UKA65" s="47"/>
      <c r="UKB65" s="47"/>
      <c r="UKC65" s="47"/>
      <c r="UKD65" s="47"/>
      <c r="UKE65" s="47"/>
      <c r="UKF65" s="47"/>
      <c r="UKG65" s="47"/>
      <c r="UKH65" s="47"/>
      <c r="UKI65" s="47"/>
      <c r="UKJ65" s="47"/>
      <c r="UKK65" s="47"/>
      <c r="UKL65" s="47"/>
      <c r="UKM65" s="47"/>
      <c r="UKN65" s="47"/>
      <c r="UKO65" s="47"/>
      <c r="UKP65" s="47"/>
      <c r="UKQ65" s="47"/>
      <c r="UKR65" s="47"/>
      <c r="UKS65" s="47"/>
      <c r="UKT65" s="47"/>
      <c r="UKU65" s="47"/>
      <c r="UKV65" s="47"/>
      <c r="UKW65" s="47"/>
      <c r="UKX65" s="47"/>
      <c r="UKY65" s="47"/>
      <c r="UKZ65" s="47"/>
      <c r="ULA65" s="47"/>
      <c r="ULB65" s="47"/>
      <c r="ULC65" s="47"/>
      <c r="ULD65" s="47"/>
      <c r="ULE65" s="47"/>
      <c r="ULF65" s="47"/>
      <c r="ULG65" s="47"/>
      <c r="ULH65" s="47"/>
      <c r="ULI65" s="47"/>
      <c r="ULJ65" s="47"/>
      <c r="ULK65" s="47"/>
      <c r="ULL65" s="47"/>
      <c r="ULM65" s="47"/>
      <c r="ULN65" s="47"/>
      <c r="ULO65" s="47"/>
      <c r="ULP65" s="47"/>
      <c r="ULQ65" s="47"/>
      <c r="ULR65" s="47"/>
      <c r="ULS65" s="47"/>
      <c r="ULT65" s="47"/>
      <c r="ULU65" s="47"/>
      <c r="ULV65" s="47"/>
      <c r="ULW65" s="47"/>
      <c r="ULX65" s="47"/>
      <c r="ULY65" s="47"/>
      <c r="ULZ65" s="47"/>
      <c r="UMA65" s="47"/>
      <c r="UMB65" s="47"/>
      <c r="UMC65" s="47"/>
      <c r="UMD65" s="47"/>
      <c r="UME65" s="47"/>
      <c r="UMF65" s="47"/>
      <c r="UMG65" s="47"/>
      <c r="UMH65" s="47"/>
      <c r="UMI65" s="47"/>
      <c r="UMJ65" s="47"/>
      <c r="UMK65" s="47"/>
      <c r="UML65" s="47"/>
      <c r="UMM65" s="47"/>
      <c r="UMN65" s="47"/>
      <c r="UMO65" s="47"/>
      <c r="UMP65" s="47"/>
      <c r="UMQ65" s="47"/>
      <c r="UMR65" s="47"/>
      <c r="UMS65" s="47"/>
      <c r="UMT65" s="47"/>
      <c r="UMU65" s="47"/>
      <c r="UMV65" s="47"/>
      <c r="UMW65" s="47"/>
      <c r="UMX65" s="47"/>
      <c r="UMY65" s="47"/>
      <c r="UMZ65" s="47"/>
      <c r="UNA65" s="47"/>
      <c r="UNB65" s="47"/>
      <c r="UNC65" s="47"/>
      <c r="UND65" s="47"/>
      <c r="UNE65" s="47"/>
      <c r="UNF65" s="47"/>
      <c r="UNG65" s="47"/>
      <c r="UNH65" s="47"/>
      <c r="UNI65" s="47"/>
      <c r="UNJ65" s="47"/>
      <c r="UNK65" s="47"/>
      <c r="UNL65" s="47"/>
      <c r="UNM65" s="47"/>
      <c r="UNN65" s="47"/>
      <c r="UNO65" s="47"/>
      <c r="UNP65" s="47"/>
      <c r="UNQ65" s="47"/>
      <c r="UNR65" s="47"/>
      <c r="UNS65" s="47"/>
      <c r="UNT65" s="47"/>
      <c r="UNU65" s="47"/>
      <c r="UNV65" s="47"/>
      <c r="UNW65" s="47"/>
      <c r="UNX65" s="47"/>
      <c r="UNY65" s="47"/>
      <c r="UNZ65" s="47"/>
      <c r="UOA65" s="47"/>
      <c r="UOB65" s="47"/>
      <c r="UOC65" s="47"/>
      <c r="UOD65" s="47"/>
      <c r="UOE65" s="47"/>
      <c r="UOF65" s="47"/>
      <c r="UOG65" s="47"/>
      <c r="UOH65" s="47"/>
      <c r="UOI65" s="47"/>
      <c r="UOJ65" s="47"/>
      <c r="UOK65" s="47"/>
      <c r="UOL65" s="47"/>
      <c r="UOM65" s="47"/>
      <c r="UON65" s="47"/>
      <c r="UOO65" s="47"/>
      <c r="UOP65" s="47"/>
      <c r="UOQ65" s="47"/>
      <c r="UOR65" s="47"/>
      <c r="UOS65" s="47"/>
      <c r="UOT65" s="47"/>
      <c r="UOU65" s="47"/>
      <c r="UOV65" s="47"/>
      <c r="UOW65" s="47"/>
      <c r="UOX65" s="47"/>
      <c r="UOY65" s="47"/>
      <c r="UOZ65" s="47"/>
      <c r="UPA65" s="47"/>
      <c r="UPB65" s="47"/>
      <c r="UPC65" s="47"/>
      <c r="UPD65" s="47"/>
      <c r="UPE65" s="47"/>
      <c r="UPF65" s="47"/>
      <c r="UPG65" s="47"/>
      <c r="UPH65" s="47"/>
      <c r="UPI65" s="47"/>
      <c r="UPJ65" s="47"/>
      <c r="UPK65" s="47"/>
      <c r="UPL65" s="47"/>
      <c r="UPM65" s="47"/>
      <c r="UPN65" s="47"/>
      <c r="UPO65" s="47"/>
      <c r="UPP65" s="47"/>
      <c r="UPQ65" s="47"/>
      <c r="UPR65" s="47"/>
      <c r="UPS65" s="47"/>
      <c r="UPT65" s="47"/>
      <c r="UPU65" s="47"/>
      <c r="UPV65" s="47"/>
      <c r="UPW65" s="47"/>
      <c r="UPX65" s="47"/>
      <c r="UPY65" s="47"/>
      <c r="UPZ65" s="47"/>
      <c r="UQA65" s="47"/>
      <c r="UQB65" s="47"/>
      <c r="UQC65" s="47"/>
      <c r="UQD65" s="47"/>
      <c r="UQE65" s="47"/>
      <c r="UQF65" s="47"/>
      <c r="UQG65" s="47"/>
      <c r="UQH65" s="47"/>
      <c r="UQI65" s="47"/>
      <c r="UQJ65" s="47"/>
      <c r="UQK65" s="47"/>
      <c r="UQL65" s="47"/>
      <c r="UQM65" s="47"/>
      <c r="UQN65" s="47"/>
      <c r="UQO65" s="47"/>
      <c r="UQP65" s="47"/>
      <c r="UQQ65" s="47"/>
      <c r="UQR65" s="47"/>
      <c r="UQS65" s="47"/>
      <c r="UQT65" s="47"/>
      <c r="UQU65" s="47"/>
      <c r="UQV65" s="47"/>
      <c r="UQW65" s="47"/>
      <c r="UQX65" s="47"/>
      <c r="UQY65" s="47"/>
      <c r="UQZ65" s="47"/>
      <c r="URA65" s="47"/>
      <c r="URB65" s="47"/>
      <c r="URC65" s="47"/>
      <c r="URD65" s="47"/>
      <c r="URE65" s="47"/>
      <c r="URF65" s="47"/>
      <c r="URG65" s="47"/>
      <c r="URH65" s="47"/>
      <c r="URI65" s="47"/>
      <c r="URJ65" s="47"/>
      <c r="URK65" s="47"/>
      <c r="URL65" s="47"/>
      <c r="URM65" s="47"/>
      <c r="URN65" s="47"/>
      <c r="URO65" s="47"/>
      <c r="URP65" s="47"/>
      <c r="URQ65" s="47"/>
      <c r="URR65" s="47"/>
      <c r="URS65" s="47"/>
      <c r="URT65" s="47"/>
      <c r="URU65" s="47"/>
      <c r="URV65" s="47"/>
      <c r="URW65" s="47"/>
      <c r="URX65" s="47"/>
      <c r="URY65" s="47"/>
      <c r="URZ65" s="47"/>
      <c r="USA65" s="47"/>
      <c r="USB65" s="47"/>
      <c r="USC65" s="47"/>
      <c r="USD65" s="47"/>
      <c r="USE65" s="47"/>
      <c r="USF65" s="47"/>
      <c r="USG65" s="47"/>
      <c r="USH65" s="47"/>
      <c r="USI65" s="47"/>
      <c r="USJ65" s="47"/>
      <c r="USK65" s="47"/>
      <c r="USL65" s="47"/>
      <c r="USM65" s="47"/>
      <c r="USN65" s="47"/>
      <c r="USO65" s="47"/>
      <c r="USP65" s="47"/>
      <c r="USQ65" s="47"/>
      <c r="USR65" s="47"/>
      <c r="USS65" s="47"/>
      <c r="UST65" s="47"/>
      <c r="USU65" s="47"/>
      <c r="USV65" s="47"/>
      <c r="USW65" s="47"/>
      <c r="USX65" s="47"/>
      <c r="USY65" s="47"/>
      <c r="USZ65" s="47"/>
      <c r="UTA65" s="47"/>
      <c r="UTB65" s="47"/>
      <c r="UTC65" s="47"/>
      <c r="UTD65" s="47"/>
      <c r="UTE65" s="47"/>
      <c r="UTF65" s="47"/>
      <c r="UTG65" s="47"/>
      <c r="UTH65" s="47"/>
      <c r="UTI65" s="47"/>
      <c r="UTJ65" s="47"/>
      <c r="UTK65" s="47"/>
      <c r="UTL65" s="47"/>
      <c r="UTM65" s="47"/>
      <c r="UTN65" s="47"/>
      <c r="UTO65" s="47"/>
      <c r="UTP65" s="47"/>
      <c r="UTQ65" s="47"/>
      <c r="UTR65" s="47"/>
      <c r="UTS65" s="47"/>
      <c r="UTT65" s="47"/>
      <c r="UTU65" s="47"/>
      <c r="UTV65" s="47"/>
      <c r="UTW65" s="47"/>
      <c r="UTX65" s="47"/>
      <c r="UTY65" s="47"/>
      <c r="UTZ65" s="47"/>
      <c r="UUA65" s="47"/>
      <c r="UUB65" s="47"/>
      <c r="UUC65" s="47"/>
      <c r="UUD65" s="47"/>
      <c r="UUE65" s="47"/>
      <c r="UUF65" s="47"/>
      <c r="UUG65" s="47"/>
      <c r="UUH65" s="47"/>
      <c r="UUI65" s="47"/>
      <c r="UUJ65" s="47"/>
      <c r="UUK65" s="47"/>
      <c r="UUL65" s="47"/>
      <c r="UUM65" s="47"/>
      <c r="UUN65" s="47"/>
      <c r="UUO65" s="47"/>
      <c r="UUP65" s="47"/>
      <c r="UUQ65" s="47"/>
      <c r="UUR65" s="47"/>
      <c r="UUS65" s="47"/>
      <c r="UUT65" s="47"/>
      <c r="UUU65" s="47"/>
      <c r="UUV65" s="47"/>
      <c r="UUW65" s="47"/>
      <c r="UUX65" s="47"/>
      <c r="UUY65" s="47"/>
      <c r="UUZ65" s="47"/>
      <c r="UVA65" s="47"/>
      <c r="UVB65" s="47"/>
      <c r="UVC65" s="47"/>
      <c r="UVD65" s="47"/>
      <c r="UVE65" s="47"/>
      <c r="UVF65" s="47"/>
      <c r="UVG65" s="47"/>
      <c r="UVH65" s="47"/>
      <c r="UVI65" s="47"/>
      <c r="UVJ65" s="47"/>
      <c r="UVK65" s="47"/>
      <c r="UVL65" s="47"/>
      <c r="UVM65" s="47"/>
      <c r="UVN65" s="47"/>
      <c r="UVO65" s="47"/>
      <c r="UVP65" s="47"/>
      <c r="UVQ65" s="47"/>
      <c r="UVR65" s="47"/>
      <c r="UVS65" s="47"/>
      <c r="UVT65" s="47"/>
      <c r="UVU65" s="47"/>
      <c r="UVV65" s="47"/>
      <c r="UVW65" s="47"/>
      <c r="UVX65" s="47"/>
      <c r="UVY65" s="47"/>
      <c r="UVZ65" s="47"/>
      <c r="UWA65" s="47"/>
      <c r="UWB65" s="47"/>
      <c r="UWC65" s="47"/>
      <c r="UWD65" s="47"/>
      <c r="UWE65" s="47"/>
      <c r="UWF65" s="47"/>
      <c r="UWG65" s="47"/>
      <c r="UWH65" s="47"/>
      <c r="UWI65" s="47"/>
      <c r="UWJ65" s="47"/>
      <c r="UWK65" s="47"/>
      <c r="UWL65" s="47"/>
      <c r="UWM65" s="47"/>
      <c r="UWN65" s="47"/>
      <c r="UWO65" s="47"/>
      <c r="UWP65" s="47"/>
      <c r="UWQ65" s="47"/>
      <c r="UWR65" s="47"/>
      <c r="UWS65" s="47"/>
      <c r="UWT65" s="47"/>
      <c r="UWU65" s="47"/>
      <c r="UWV65" s="47"/>
      <c r="UWW65" s="47"/>
      <c r="UWX65" s="47"/>
      <c r="UWY65" s="47"/>
      <c r="UWZ65" s="47"/>
      <c r="UXA65" s="47"/>
      <c r="UXB65" s="47"/>
      <c r="UXC65" s="47"/>
      <c r="UXD65" s="47"/>
      <c r="UXE65" s="47"/>
      <c r="UXF65" s="47"/>
      <c r="UXG65" s="47"/>
      <c r="UXH65" s="47"/>
      <c r="UXI65" s="47"/>
      <c r="UXJ65" s="47"/>
      <c r="UXK65" s="47"/>
      <c r="UXL65" s="47"/>
      <c r="UXM65" s="47"/>
      <c r="UXN65" s="47"/>
      <c r="UXO65" s="47"/>
      <c r="UXP65" s="47"/>
      <c r="UXQ65" s="47"/>
      <c r="UXR65" s="47"/>
      <c r="UXS65" s="47"/>
      <c r="UXT65" s="47"/>
      <c r="UXU65" s="47"/>
      <c r="UXV65" s="47"/>
      <c r="UXW65" s="47"/>
      <c r="UXX65" s="47"/>
      <c r="UXY65" s="47"/>
      <c r="UXZ65" s="47"/>
      <c r="UYA65" s="47"/>
      <c r="UYB65" s="47"/>
      <c r="UYC65" s="47"/>
      <c r="UYD65" s="47"/>
      <c r="UYE65" s="47"/>
      <c r="UYF65" s="47"/>
      <c r="UYG65" s="47"/>
      <c r="UYH65" s="47"/>
      <c r="UYI65" s="47"/>
      <c r="UYJ65" s="47"/>
      <c r="UYK65" s="47"/>
      <c r="UYL65" s="47"/>
      <c r="UYM65" s="47"/>
      <c r="UYN65" s="47"/>
      <c r="UYO65" s="47"/>
      <c r="UYP65" s="47"/>
      <c r="UYQ65" s="47"/>
      <c r="UYR65" s="47"/>
      <c r="UYS65" s="47"/>
      <c r="UYT65" s="47"/>
      <c r="UYU65" s="47"/>
      <c r="UYV65" s="47"/>
      <c r="UYW65" s="47"/>
      <c r="UYX65" s="47"/>
      <c r="UYY65" s="47"/>
      <c r="UYZ65" s="47"/>
      <c r="UZA65" s="47"/>
      <c r="UZB65" s="47"/>
      <c r="UZC65" s="47"/>
      <c r="UZD65" s="47"/>
      <c r="UZE65" s="47"/>
      <c r="UZF65" s="47"/>
      <c r="UZG65" s="47"/>
      <c r="UZH65" s="47"/>
      <c r="UZI65" s="47"/>
      <c r="UZJ65" s="47"/>
      <c r="UZK65" s="47"/>
      <c r="UZL65" s="47"/>
      <c r="UZM65" s="47"/>
      <c r="UZN65" s="47"/>
      <c r="UZO65" s="47"/>
      <c r="UZP65" s="47"/>
      <c r="UZQ65" s="47"/>
      <c r="UZR65" s="47"/>
      <c r="UZS65" s="47"/>
      <c r="UZT65" s="47"/>
      <c r="UZU65" s="47"/>
      <c r="UZV65" s="47"/>
      <c r="UZW65" s="47"/>
      <c r="UZX65" s="47"/>
      <c r="UZY65" s="47"/>
      <c r="UZZ65" s="47"/>
      <c r="VAA65" s="47"/>
      <c r="VAB65" s="47"/>
      <c r="VAC65" s="47"/>
      <c r="VAD65" s="47"/>
      <c r="VAE65" s="47"/>
      <c r="VAF65" s="47"/>
      <c r="VAG65" s="47"/>
      <c r="VAH65" s="47"/>
      <c r="VAI65" s="47"/>
      <c r="VAJ65" s="47"/>
      <c r="VAK65" s="47"/>
      <c r="VAL65" s="47"/>
      <c r="VAM65" s="47"/>
      <c r="VAN65" s="47"/>
      <c r="VAO65" s="47"/>
      <c r="VAP65" s="47"/>
      <c r="VAQ65" s="47"/>
      <c r="VAR65" s="47"/>
      <c r="VAS65" s="47"/>
      <c r="VAT65" s="47"/>
      <c r="VAU65" s="47"/>
      <c r="VAV65" s="47"/>
      <c r="VAW65" s="47"/>
      <c r="VAX65" s="47"/>
      <c r="VAY65" s="47"/>
      <c r="VAZ65" s="47"/>
      <c r="VBA65" s="47"/>
      <c r="VBB65" s="47"/>
      <c r="VBC65" s="47"/>
      <c r="VBD65" s="47"/>
      <c r="VBE65" s="47"/>
      <c r="VBF65" s="47"/>
      <c r="VBG65" s="47"/>
      <c r="VBH65" s="47"/>
      <c r="VBI65" s="47"/>
      <c r="VBJ65" s="47"/>
      <c r="VBK65" s="47"/>
      <c r="VBL65" s="47"/>
      <c r="VBM65" s="47"/>
      <c r="VBN65" s="47"/>
      <c r="VBO65" s="47"/>
      <c r="VBP65" s="47"/>
      <c r="VBQ65" s="47"/>
      <c r="VBR65" s="47"/>
      <c r="VBS65" s="47"/>
      <c r="VBT65" s="47"/>
      <c r="VBU65" s="47"/>
      <c r="VBV65" s="47"/>
      <c r="VBW65" s="47"/>
      <c r="VBX65" s="47"/>
      <c r="VBY65" s="47"/>
      <c r="VBZ65" s="47"/>
      <c r="VCA65" s="47"/>
      <c r="VCB65" s="47"/>
      <c r="VCC65" s="47"/>
      <c r="VCD65" s="47"/>
      <c r="VCE65" s="47"/>
      <c r="VCF65" s="47"/>
      <c r="VCG65" s="47"/>
      <c r="VCH65" s="47"/>
      <c r="VCI65" s="47"/>
      <c r="VCJ65" s="47"/>
      <c r="VCK65" s="47"/>
      <c r="VCL65" s="47"/>
      <c r="VCM65" s="47"/>
      <c r="VCN65" s="47"/>
      <c r="VCO65" s="47"/>
      <c r="VCP65" s="47"/>
      <c r="VCQ65" s="47"/>
      <c r="VCR65" s="47"/>
      <c r="VCS65" s="47"/>
      <c r="VCT65" s="47"/>
      <c r="VCU65" s="47"/>
      <c r="VCV65" s="47"/>
      <c r="VCW65" s="47"/>
      <c r="VCX65" s="47"/>
      <c r="VCY65" s="47"/>
      <c r="VCZ65" s="47"/>
      <c r="VDA65" s="47"/>
      <c r="VDB65" s="47"/>
      <c r="VDC65" s="47"/>
      <c r="VDD65" s="47"/>
      <c r="VDE65" s="47"/>
      <c r="VDF65" s="47"/>
      <c r="VDG65" s="47"/>
      <c r="VDH65" s="47"/>
      <c r="VDI65" s="47"/>
      <c r="VDJ65" s="47"/>
      <c r="VDK65" s="47"/>
      <c r="VDL65" s="47"/>
      <c r="VDM65" s="47"/>
      <c r="VDN65" s="47"/>
      <c r="VDO65" s="47"/>
      <c r="VDP65" s="47"/>
      <c r="VDQ65" s="47"/>
      <c r="VDR65" s="47"/>
      <c r="VDS65" s="47"/>
      <c r="VDT65" s="47"/>
      <c r="VDU65" s="47"/>
      <c r="VDV65" s="47"/>
      <c r="VDW65" s="47"/>
      <c r="VDX65" s="47"/>
      <c r="VDY65" s="47"/>
      <c r="VDZ65" s="47"/>
      <c r="VEA65" s="47"/>
      <c r="VEB65" s="47"/>
      <c r="VEC65" s="47"/>
      <c r="VED65" s="47"/>
      <c r="VEE65" s="47"/>
      <c r="VEF65" s="47"/>
      <c r="VEG65" s="47"/>
      <c r="VEH65" s="47"/>
      <c r="VEI65" s="47"/>
      <c r="VEJ65" s="47"/>
      <c r="VEK65" s="47"/>
      <c r="VEL65" s="47"/>
      <c r="VEM65" s="47"/>
      <c r="VEN65" s="47"/>
      <c r="VEO65" s="47"/>
      <c r="VEP65" s="47"/>
      <c r="VEQ65" s="47"/>
      <c r="VER65" s="47"/>
      <c r="VES65" s="47"/>
      <c r="VET65" s="47"/>
      <c r="VEU65" s="47"/>
      <c r="VEV65" s="47"/>
      <c r="VEW65" s="47"/>
      <c r="VEX65" s="47"/>
      <c r="VEY65" s="47"/>
      <c r="VEZ65" s="47"/>
      <c r="VFA65" s="47"/>
      <c r="VFB65" s="47"/>
      <c r="VFC65" s="47"/>
      <c r="VFD65" s="47"/>
      <c r="VFE65" s="47"/>
      <c r="VFF65" s="47"/>
      <c r="VFG65" s="47"/>
      <c r="VFH65" s="47"/>
      <c r="VFI65" s="47"/>
      <c r="VFJ65" s="47"/>
      <c r="VFK65" s="47"/>
      <c r="VFL65" s="47"/>
      <c r="VFM65" s="47"/>
      <c r="VFN65" s="47"/>
      <c r="VFO65" s="47"/>
      <c r="VFP65" s="47"/>
      <c r="VFQ65" s="47"/>
      <c r="VFR65" s="47"/>
      <c r="VFS65" s="47"/>
      <c r="VFT65" s="47"/>
      <c r="VFU65" s="47"/>
      <c r="VFV65" s="47"/>
      <c r="VFW65" s="47"/>
      <c r="VFX65" s="47"/>
      <c r="VFY65" s="47"/>
      <c r="VFZ65" s="47"/>
      <c r="VGA65" s="47"/>
      <c r="VGB65" s="47"/>
      <c r="VGC65" s="47"/>
      <c r="VGD65" s="47"/>
      <c r="VGE65" s="47"/>
      <c r="VGF65" s="47"/>
      <c r="VGG65" s="47"/>
      <c r="VGH65" s="47"/>
      <c r="VGI65" s="47"/>
      <c r="VGJ65" s="47"/>
      <c r="VGK65" s="47"/>
      <c r="VGL65" s="47"/>
      <c r="VGM65" s="47"/>
      <c r="VGN65" s="47"/>
      <c r="VGO65" s="47"/>
      <c r="VGP65" s="47"/>
      <c r="VGQ65" s="47"/>
      <c r="VGR65" s="47"/>
      <c r="VGS65" s="47"/>
      <c r="VGT65" s="47"/>
      <c r="VGU65" s="47"/>
      <c r="VGV65" s="47"/>
      <c r="VGW65" s="47"/>
      <c r="VGX65" s="47"/>
      <c r="VGY65" s="47"/>
      <c r="VGZ65" s="47"/>
      <c r="VHA65" s="47"/>
      <c r="VHB65" s="47"/>
      <c r="VHC65" s="47"/>
      <c r="VHD65" s="47"/>
      <c r="VHE65" s="47"/>
      <c r="VHF65" s="47"/>
      <c r="VHG65" s="47"/>
      <c r="VHH65" s="47"/>
      <c r="VHI65" s="47"/>
      <c r="VHJ65" s="47"/>
      <c r="VHK65" s="47"/>
      <c r="VHL65" s="47"/>
      <c r="VHM65" s="47"/>
      <c r="VHN65" s="47"/>
      <c r="VHO65" s="47"/>
      <c r="VHP65" s="47"/>
      <c r="VHQ65" s="47"/>
      <c r="VHR65" s="47"/>
      <c r="VHS65" s="47"/>
      <c r="VHT65" s="47"/>
      <c r="VHU65" s="47"/>
      <c r="VHV65" s="47"/>
      <c r="VHW65" s="47"/>
      <c r="VHX65" s="47"/>
      <c r="VHY65" s="47"/>
      <c r="VHZ65" s="47"/>
      <c r="VIA65" s="47"/>
      <c r="VIB65" s="47"/>
      <c r="VIC65" s="47"/>
      <c r="VID65" s="47"/>
      <c r="VIE65" s="47"/>
      <c r="VIF65" s="47"/>
      <c r="VIG65" s="47"/>
      <c r="VIH65" s="47"/>
      <c r="VII65" s="47"/>
      <c r="VIJ65" s="47"/>
      <c r="VIK65" s="47"/>
      <c r="VIL65" s="47"/>
      <c r="VIM65" s="47"/>
      <c r="VIN65" s="47"/>
      <c r="VIO65" s="47"/>
      <c r="VIP65" s="47"/>
      <c r="VIQ65" s="47"/>
      <c r="VIR65" s="47"/>
      <c r="VIS65" s="47"/>
      <c r="VIT65" s="47"/>
      <c r="VIU65" s="47"/>
      <c r="VIV65" s="47"/>
      <c r="VIW65" s="47"/>
      <c r="VIX65" s="47"/>
      <c r="VIY65" s="47"/>
      <c r="VIZ65" s="47"/>
      <c r="VJA65" s="47"/>
      <c r="VJB65" s="47"/>
      <c r="VJC65" s="47"/>
      <c r="VJD65" s="47"/>
      <c r="VJE65" s="47"/>
      <c r="VJF65" s="47"/>
      <c r="VJG65" s="47"/>
      <c r="VJH65" s="47"/>
      <c r="VJI65" s="47"/>
      <c r="VJJ65" s="47"/>
      <c r="VJK65" s="47"/>
      <c r="VJL65" s="47"/>
      <c r="VJM65" s="47"/>
      <c r="VJN65" s="47"/>
      <c r="VJO65" s="47"/>
      <c r="VJP65" s="47"/>
      <c r="VJQ65" s="47"/>
      <c r="VJR65" s="47"/>
      <c r="VJS65" s="47"/>
      <c r="VJT65" s="47"/>
      <c r="VJU65" s="47"/>
      <c r="VJV65" s="47"/>
      <c r="VJW65" s="47"/>
      <c r="VJX65" s="47"/>
      <c r="VJY65" s="47"/>
      <c r="VJZ65" s="47"/>
      <c r="VKA65" s="47"/>
      <c r="VKB65" s="47"/>
      <c r="VKC65" s="47"/>
      <c r="VKD65" s="47"/>
      <c r="VKE65" s="47"/>
      <c r="VKF65" s="47"/>
      <c r="VKG65" s="47"/>
      <c r="VKH65" s="47"/>
      <c r="VKI65" s="47"/>
      <c r="VKJ65" s="47"/>
      <c r="VKK65" s="47"/>
      <c r="VKL65" s="47"/>
      <c r="VKM65" s="47"/>
      <c r="VKN65" s="47"/>
      <c r="VKO65" s="47"/>
      <c r="VKP65" s="47"/>
      <c r="VKQ65" s="47"/>
      <c r="VKR65" s="47"/>
      <c r="VKS65" s="47"/>
      <c r="VKT65" s="47"/>
      <c r="VKU65" s="47"/>
      <c r="VKV65" s="47"/>
      <c r="VKW65" s="47"/>
      <c r="VKX65" s="47"/>
      <c r="VKY65" s="47"/>
      <c r="VKZ65" s="47"/>
      <c r="VLA65" s="47"/>
      <c r="VLB65" s="47"/>
      <c r="VLC65" s="47"/>
      <c r="VLD65" s="47"/>
      <c r="VLE65" s="47"/>
      <c r="VLF65" s="47"/>
      <c r="VLG65" s="47"/>
      <c r="VLH65" s="47"/>
      <c r="VLI65" s="47"/>
      <c r="VLJ65" s="47"/>
      <c r="VLK65" s="47"/>
      <c r="VLL65" s="47"/>
      <c r="VLM65" s="47"/>
      <c r="VLN65" s="47"/>
      <c r="VLO65" s="47"/>
      <c r="VLP65" s="47"/>
      <c r="VLQ65" s="47"/>
      <c r="VLR65" s="47"/>
      <c r="VLS65" s="47"/>
      <c r="VLT65" s="47"/>
      <c r="VLU65" s="47"/>
      <c r="VLV65" s="47"/>
      <c r="VLW65" s="47"/>
      <c r="VLX65" s="47"/>
      <c r="VLY65" s="47"/>
      <c r="VLZ65" s="47"/>
      <c r="VMA65" s="47"/>
      <c r="VMB65" s="47"/>
      <c r="VMC65" s="47"/>
      <c r="VMD65" s="47"/>
      <c r="VME65" s="47"/>
      <c r="VMF65" s="47"/>
      <c r="VMG65" s="47"/>
      <c r="VMH65" s="47"/>
      <c r="VMI65" s="47"/>
      <c r="VMJ65" s="47"/>
      <c r="VMK65" s="47"/>
      <c r="VML65" s="47"/>
      <c r="VMM65" s="47"/>
      <c r="VMN65" s="47"/>
      <c r="VMO65" s="47"/>
      <c r="VMP65" s="47"/>
      <c r="VMQ65" s="47"/>
      <c r="VMR65" s="47"/>
      <c r="VMS65" s="47"/>
      <c r="VMT65" s="47"/>
      <c r="VMU65" s="47"/>
      <c r="VMV65" s="47"/>
      <c r="VMW65" s="47"/>
      <c r="VMX65" s="47"/>
      <c r="VMY65" s="47"/>
      <c r="VMZ65" s="47"/>
      <c r="VNA65" s="47"/>
      <c r="VNB65" s="47"/>
      <c r="VNC65" s="47"/>
      <c r="VND65" s="47"/>
      <c r="VNE65" s="47"/>
      <c r="VNF65" s="47"/>
      <c r="VNG65" s="47"/>
      <c r="VNH65" s="47"/>
      <c r="VNI65" s="47"/>
      <c r="VNJ65" s="47"/>
      <c r="VNK65" s="47"/>
      <c r="VNL65" s="47"/>
      <c r="VNM65" s="47"/>
      <c r="VNN65" s="47"/>
      <c r="VNO65" s="47"/>
      <c r="VNP65" s="47"/>
      <c r="VNQ65" s="47"/>
      <c r="VNR65" s="47"/>
      <c r="VNS65" s="47"/>
      <c r="VNT65" s="47"/>
      <c r="VNU65" s="47"/>
      <c r="VNV65" s="47"/>
      <c r="VNW65" s="47"/>
      <c r="VNX65" s="47"/>
      <c r="VNY65" s="47"/>
      <c r="VNZ65" s="47"/>
      <c r="VOA65" s="47"/>
      <c r="VOB65" s="47"/>
      <c r="VOC65" s="47"/>
      <c r="VOD65" s="47"/>
      <c r="VOE65" s="47"/>
      <c r="VOF65" s="47"/>
      <c r="VOG65" s="47"/>
      <c r="VOH65" s="47"/>
      <c r="VOI65" s="47"/>
      <c r="VOJ65" s="47"/>
      <c r="VOK65" s="47"/>
      <c r="VOL65" s="47"/>
      <c r="VOM65" s="47"/>
      <c r="VON65" s="47"/>
      <c r="VOO65" s="47"/>
      <c r="VOP65" s="47"/>
      <c r="VOQ65" s="47"/>
      <c r="VOR65" s="47"/>
      <c r="VOS65" s="47"/>
      <c r="VOT65" s="47"/>
      <c r="VOU65" s="47"/>
      <c r="VOV65" s="47"/>
      <c r="VOW65" s="47"/>
      <c r="VOX65" s="47"/>
      <c r="VOY65" s="47"/>
      <c r="VOZ65" s="47"/>
      <c r="VPA65" s="47"/>
      <c r="VPB65" s="47"/>
      <c r="VPC65" s="47"/>
      <c r="VPD65" s="47"/>
      <c r="VPE65" s="47"/>
      <c r="VPF65" s="47"/>
      <c r="VPG65" s="47"/>
      <c r="VPH65" s="47"/>
      <c r="VPI65" s="47"/>
      <c r="VPJ65" s="47"/>
      <c r="VPK65" s="47"/>
      <c r="VPL65" s="47"/>
      <c r="VPM65" s="47"/>
      <c r="VPN65" s="47"/>
      <c r="VPO65" s="47"/>
      <c r="VPP65" s="47"/>
      <c r="VPQ65" s="47"/>
      <c r="VPR65" s="47"/>
      <c r="VPS65" s="47"/>
      <c r="VPT65" s="47"/>
      <c r="VPU65" s="47"/>
      <c r="VPV65" s="47"/>
      <c r="VPW65" s="47"/>
      <c r="VPX65" s="47"/>
      <c r="VPY65" s="47"/>
      <c r="VPZ65" s="47"/>
      <c r="VQA65" s="47"/>
      <c r="VQB65" s="47"/>
      <c r="VQC65" s="47"/>
      <c r="VQD65" s="47"/>
      <c r="VQE65" s="47"/>
      <c r="VQF65" s="47"/>
      <c r="VQG65" s="47"/>
      <c r="VQH65" s="47"/>
      <c r="VQI65" s="47"/>
      <c r="VQJ65" s="47"/>
      <c r="VQK65" s="47"/>
      <c r="VQL65" s="47"/>
      <c r="VQM65" s="47"/>
      <c r="VQN65" s="47"/>
      <c r="VQO65" s="47"/>
      <c r="VQP65" s="47"/>
      <c r="VQQ65" s="47"/>
      <c r="VQR65" s="47"/>
      <c r="VQS65" s="47"/>
      <c r="VQT65" s="47"/>
      <c r="VQU65" s="47"/>
      <c r="VQV65" s="47"/>
      <c r="VQW65" s="47"/>
      <c r="VQX65" s="47"/>
      <c r="VQY65" s="47"/>
      <c r="VQZ65" s="47"/>
      <c r="VRA65" s="47"/>
      <c r="VRB65" s="47"/>
      <c r="VRC65" s="47"/>
      <c r="VRD65" s="47"/>
      <c r="VRE65" s="47"/>
      <c r="VRF65" s="47"/>
      <c r="VRG65" s="47"/>
      <c r="VRH65" s="47"/>
      <c r="VRI65" s="47"/>
      <c r="VRJ65" s="47"/>
      <c r="VRK65" s="47"/>
      <c r="VRL65" s="47"/>
      <c r="VRM65" s="47"/>
      <c r="VRN65" s="47"/>
      <c r="VRO65" s="47"/>
      <c r="VRP65" s="47"/>
      <c r="VRQ65" s="47"/>
      <c r="VRR65" s="47"/>
      <c r="VRS65" s="47"/>
      <c r="VRT65" s="47"/>
      <c r="VRU65" s="47"/>
      <c r="VRV65" s="47"/>
      <c r="VRW65" s="47"/>
      <c r="VRX65" s="47"/>
      <c r="VRY65" s="47"/>
      <c r="VRZ65" s="47"/>
      <c r="VSA65" s="47"/>
      <c r="VSB65" s="47"/>
      <c r="VSC65" s="47"/>
      <c r="VSD65" s="47"/>
      <c r="VSE65" s="47"/>
      <c r="VSF65" s="47"/>
      <c r="VSG65" s="47"/>
      <c r="VSH65" s="47"/>
      <c r="VSI65" s="47"/>
      <c r="VSJ65" s="47"/>
      <c r="VSK65" s="47"/>
      <c r="VSL65" s="47"/>
      <c r="VSM65" s="47"/>
      <c r="VSN65" s="47"/>
      <c r="VSO65" s="47"/>
      <c r="VSP65" s="47"/>
      <c r="VSQ65" s="47"/>
      <c r="VSR65" s="47"/>
      <c r="VSS65" s="47"/>
      <c r="VST65" s="47"/>
      <c r="VSU65" s="47"/>
      <c r="VSV65" s="47"/>
      <c r="VSW65" s="47"/>
      <c r="VSX65" s="47"/>
      <c r="VSY65" s="47"/>
      <c r="VSZ65" s="47"/>
      <c r="VTA65" s="47"/>
      <c r="VTB65" s="47"/>
      <c r="VTC65" s="47"/>
      <c r="VTD65" s="47"/>
      <c r="VTE65" s="47"/>
      <c r="VTF65" s="47"/>
      <c r="VTG65" s="47"/>
      <c r="VTH65" s="47"/>
      <c r="VTI65" s="47"/>
      <c r="VTJ65" s="47"/>
      <c r="VTK65" s="47"/>
      <c r="VTL65" s="47"/>
      <c r="VTM65" s="47"/>
      <c r="VTN65" s="47"/>
      <c r="VTO65" s="47"/>
      <c r="VTP65" s="47"/>
      <c r="VTQ65" s="47"/>
      <c r="VTR65" s="47"/>
      <c r="VTS65" s="47"/>
      <c r="VTT65" s="47"/>
      <c r="VTU65" s="47"/>
      <c r="VTV65" s="47"/>
      <c r="VTW65" s="47"/>
      <c r="VTX65" s="47"/>
      <c r="VTY65" s="47"/>
      <c r="VTZ65" s="47"/>
      <c r="VUA65" s="47"/>
      <c r="VUB65" s="47"/>
      <c r="VUC65" s="47"/>
      <c r="VUD65" s="47"/>
      <c r="VUE65" s="47"/>
      <c r="VUF65" s="47"/>
      <c r="VUG65" s="47"/>
      <c r="VUH65" s="47"/>
      <c r="VUI65" s="47"/>
      <c r="VUJ65" s="47"/>
      <c r="VUK65" s="47"/>
      <c r="VUL65" s="47"/>
      <c r="VUM65" s="47"/>
      <c r="VUN65" s="47"/>
      <c r="VUO65" s="47"/>
      <c r="VUP65" s="47"/>
      <c r="VUQ65" s="47"/>
      <c r="VUR65" s="47"/>
      <c r="VUS65" s="47"/>
      <c r="VUT65" s="47"/>
      <c r="VUU65" s="47"/>
      <c r="VUV65" s="47"/>
      <c r="VUW65" s="47"/>
      <c r="VUX65" s="47"/>
      <c r="VUY65" s="47"/>
      <c r="VUZ65" s="47"/>
      <c r="VVA65" s="47"/>
      <c r="VVB65" s="47"/>
      <c r="VVC65" s="47"/>
      <c r="VVD65" s="47"/>
      <c r="VVE65" s="47"/>
      <c r="VVF65" s="47"/>
      <c r="VVG65" s="47"/>
      <c r="VVH65" s="47"/>
      <c r="VVI65" s="47"/>
      <c r="VVJ65" s="47"/>
      <c r="VVK65" s="47"/>
      <c r="VVL65" s="47"/>
      <c r="VVM65" s="47"/>
      <c r="VVN65" s="47"/>
      <c r="VVO65" s="47"/>
      <c r="VVP65" s="47"/>
      <c r="VVQ65" s="47"/>
      <c r="VVR65" s="47"/>
      <c r="VVS65" s="47"/>
      <c r="VVT65" s="47"/>
      <c r="VVU65" s="47"/>
      <c r="VVV65" s="47"/>
      <c r="VVW65" s="47"/>
      <c r="VVX65" s="47"/>
      <c r="VVY65" s="47"/>
      <c r="VVZ65" s="47"/>
      <c r="VWA65" s="47"/>
      <c r="VWB65" s="47"/>
      <c r="VWC65" s="47"/>
      <c r="VWD65" s="47"/>
      <c r="VWE65" s="47"/>
      <c r="VWF65" s="47"/>
      <c r="VWG65" s="47"/>
      <c r="VWH65" s="47"/>
      <c r="VWI65" s="47"/>
      <c r="VWJ65" s="47"/>
      <c r="VWK65" s="47"/>
      <c r="VWL65" s="47"/>
      <c r="VWM65" s="47"/>
      <c r="VWN65" s="47"/>
      <c r="VWO65" s="47"/>
      <c r="VWP65" s="47"/>
      <c r="VWQ65" s="47"/>
      <c r="VWR65" s="47"/>
      <c r="VWS65" s="47"/>
      <c r="VWT65" s="47"/>
      <c r="VWU65" s="47"/>
      <c r="VWV65" s="47"/>
      <c r="VWW65" s="47"/>
      <c r="VWX65" s="47"/>
      <c r="VWY65" s="47"/>
      <c r="VWZ65" s="47"/>
      <c r="VXA65" s="47"/>
      <c r="VXB65" s="47"/>
      <c r="VXC65" s="47"/>
      <c r="VXD65" s="47"/>
      <c r="VXE65" s="47"/>
      <c r="VXF65" s="47"/>
      <c r="VXG65" s="47"/>
      <c r="VXH65" s="47"/>
      <c r="VXI65" s="47"/>
      <c r="VXJ65" s="47"/>
      <c r="VXK65" s="47"/>
      <c r="VXL65" s="47"/>
      <c r="VXM65" s="47"/>
      <c r="VXN65" s="47"/>
      <c r="VXO65" s="47"/>
      <c r="VXP65" s="47"/>
      <c r="VXQ65" s="47"/>
      <c r="VXR65" s="47"/>
      <c r="VXS65" s="47"/>
      <c r="VXT65" s="47"/>
      <c r="VXU65" s="47"/>
      <c r="VXV65" s="47"/>
      <c r="VXW65" s="47"/>
      <c r="VXX65" s="47"/>
      <c r="VXY65" s="47"/>
      <c r="VXZ65" s="47"/>
      <c r="VYA65" s="47"/>
      <c r="VYB65" s="47"/>
      <c r="VYC65" s="47"/>
      <c r="VYD65" s="47"/>
      <c r="VYE65" s="47"/>
      <c r="VYF65" s="47"/>
      <c r="VYG65" s="47"/>
      <c r="VYH65" s="47"/>
      <c r="VYI65" s="47"/>
      <c r="VYJ65" s="47"/>
      <c r="VYK65" s="47"/>
      <c r="VYL65" s="47"/>
      <c r="VYM65" s="47"/>
      <c r="VYN65" s="47"/>
      <c r="VYO65" s="47"/>
      <c r="VYP65" s="47"/>
      <c r="VYQ65" s="47"/>
      <c r="VYR65" s="47"/>
      <c r="VYS65" s="47"/>
      <c r="VYT65" s="47"/>
      <c r="VYU65" s="47"/>
      <c r="VYV65" s="47"/>
      <c r="VYW65" s="47"/>
      <c r="VYX65" s="47"/>
      <c r="VYY65" s="47"/>
      <c r="VYZ65" s="47"/>
      <c r="VZA65" s="47"/>
      <c r="VZB65" s="47"/>
      <c r="VZC65" s="47"/>
      <c r="VZD65" s="47"/>
      <c r="VZE65" s="47"/>
      <c r="VZF65" s="47"/>
      <c r="VZG65" s="47"/>
      <c r="VZH65" s="47"/>
      <c r="VZI65" s="47"/>
      <c r="VZJ65" s="47"/>
      <c r="VZK65" s="47"/>
      <c r="VZL65" s="47"/>
      <c r="VZM65" s="47"/>
      <c r="VZN65" s="47"/>
      <c r="VZO65" s="47"/>
      <c r="VZP65" s="47"/>
      <c r="VZQ65" s="47"/>
      <c r="VZR65" s="47"/>
      <c r="VZS65" s="47"/>
      <c r="VZT65" s="47"/>
      <c r="VZU65" s="47"/>
      <c r="VZV65" s="47"/>
      <c r="VZW65" s="47"/>
      <c r="VZX65" s="47"/>
      <c r="VZY65" s="47"/>
      <c r="VZZ65" s="47"/>
      <c r="WAA65" s="47"/>
      <c r="WAB65" s="47"/>
      <c r="WAC65" s="47"/>
      <c r="WAD65" s="47"/>
      <c r="WAE65" s="47"/>
      <c r="WAF65" s="47"/>
      <c r="WAG65" s="47"/>
      <c r="WAH65" s="47"/>
      <c r="WAI65" s="47"/>
      <c r="WAJ65" s="47"/>
      <c r="WAK65" s="47"/>
      <c r="WAL65" s="47"/>
      <c r="WAM65" s="47"/>
      <c r="WAN65" s="47"/>
      <c r="WAO65" s="47"/>
      <c r="WAP65" s="47"/>
      <c r="WAQ65" s="47"/>
      <c r="WAR65" s="47"/>
      <c r="WAS65" s="47"/>
      <c r="WAT65" s="47"/>
      <c r="WAU65" s="47"/>
      <c r="WAV65" s="47"/>
      <c r="WAW65" s="47"/>
      <c r="WAX65" s="47"/>
      <c r="WAY65" s="47"/>
      <c r="WAZ65" s="47"/>
      <c r="WBA65" s="47"/>
      <c r="WBB65" s="47"/>
      <c r="WBC65" s="47"/>
      <c r="WBD65" s="47"/>
      <c r="WBE65" s="47"/>
      <c r="WBF65" s="47"/>
      <c r="WBG65" s="47"/>
      <c r="WBH65" s="47"/>
      <c r="WBI65" s="47"/>
      <c r="WBJ65" s="47"/>
      <c r="WBK65" s="47"/>
      <c r="WBL65" s="47"/>
      <c r="WBM65" s="47"/>
      <c r="WBN65" s="47"/>
      <c r="WBO65" s="47"/>
      <c r="WBP65" s="47"/>
      <c r="WBQ65" s="47"/>
      <c r="WBR65" s="47"/>
      <c r="WBS65" s="47"/>
      <c r="WBT65" s="47"/>
      <c r="WBU65" s="47"/>
      <c r="WBV65" s="47"/>
      <c r="WBW65" s="47"/>
      <c r="WBX65" s="47"/>
      <c r="WBY65" s="47"/>
      <c r="WBZ65" s="47"/>
      <c r="WCA65" s="47"/>
      <c r="WCB65" s="47"/>
      <c r="WCC65" s="47"/>
      <c r="WCD65" s="47"/>
      <c r="WCE65" s="47"/>
      <c r="WCF65" s="47"/>
      <c r="WCG65" s="47"/>
      <c r="WCH65" s="47"/>
      <c r="WCI65" s="47"/>
      <c r="WCJ65" s="47"/>
      <c r="WCK65" s="47"/>
      <c r="WCL65" s="47"/>
      <c r="WCM65" s="47"/>
      <c r="WCN65" s="47"/>
      <c r="WCO65" s="47"/>
      <c r="WCP65" s="47"/>
      <c r="WCQ65" s="47"/>
      <c r="WCR65" s="47"/>
      <c r="WCS65" s="47"/>
      <c r="WCT65" s="47"/>
      <c r="WCU65" s="47"/>
      <c r="WCV65" s="47"/>
      <c r="WCW65" s="47"/>
      <c r="WCX65" s="47"/>
      <c r="WCY65" s="47"/>
      <c r="WCZ65" s="47"/>
      <c r="WDA65" s="47"/>
      <c r="WDB65" s="47"/>
      <c r="WDC65" s="47"/>
      <c r="WDD65" s="47"/>
      <c r="WDE65" s="47"/>
      <c r="WDF65" s="47"/>
      <c r="WDG65" s="47"/>
      <c r="WDH65" s="47"/>
      <c r="WDI65" s="47"/>
      <c r="WDJ65" s="47"/>
      <c r="WDK65" s="47"/>
      <c r="WDL65" s="47"/>
      <c r="WDM65" s="47"/>
      <c r="WDN65" s="47"/>
      <c r="WDO65" s="47"/>
      <c r="WDP65" s="47"/>
      <c r="WDQ65" s="47"/>
      <c r="WDR65" s="47"/>
      <c r="WDS65" s="47"/>
      <c r="WDT65" s="47"/>
      <c r="WDU65" s="47"/>
      <c r="WDV65" s="47"/>
      <c r="WDW65" s="47"/>
      <c r="WDX65" s="47"/>
      <c r="WDY65" s="47"/>
      <c r="WDZ65" s="47"/>
      <c r="WEA65" s="47"/>
      <c r="WEB65" s="47"/>
      <c r="WEC65" s="47"/>
      <c r="WED65" s="47"/>
      <c r="WEE65" s="47"/>
      <c r="WEF65" s="47"/>
      <c r="WEG65" s="47"/>
      <c r="WEH65" s="47"/>
      <c r="WEI65" s="47"/>
      <c r="WEJ65" s="47"/>
      <c r="WEK65" s="47"/>
      <c r="WEL65" s="47"/>
      <c r="WEM65" s="47"/>
      <c r="WEN65" s="47"/>
      <c r="WEO65" s="47"/>
      <c r="WEP65" s="47"/>
      <c r="WEQ65" s="47"/>
      <c r="WER65" s="47"/>
      <c r="WES65" s="47"/>
      <c r="WET65" s="47"/>
      <c r="WEU65" s="47"/>
      <c r="WEV65" s="47"/>
      <c r="WEW65" s="47"/>
      <c r="WEX65" s="47"/>
      <c r="WEY65" s="47"/>
      <c r="WEZ65" s="47"/>
      <c r="WFA65" s="47"/>
      <c r="WFB65" s="47"/>
      <c r="WFC65" s="47"/>
      <c r="WFD65" s="47"/>
      <c r="WFE65" s="47"/>
      <c r="WFF65" s="47"/>
      <c r="WFG65" s="47"/>
      <c r="WFH65" s="47"/>
      <c r="WFI65" s="47"/>
      <c r="WFJ65" s="47"/>
      <c r="WFK65" s="47"/>
      <c r="WFL65" s="47"/>
      <c r="WFM65" s="47"/>
      <c r="WFN65" s="47"/>
      <c r="WFO65" s="47"/>
      <c r="WFP65" s="47"/>
      <c r="WFQ65" s="47"/>
      <c r="WFR65" s="47"/>
      <c r="WFS65" s="47"/>
      <c r="WFT65" s="47"/>
      <c r="WFU65" s="47"/>
      <c r="WFV65" s="47"/>
      <c r="WFW65" s="47"/>
      <c r="WFX65" s="47"/>
      <c r="WFY65" s="47"/>
      <c r="WFZ65" s="47"/>
      <c r="WGA65" s="47"/>
      <c r="WGB65" s="47"/>
      <c r="WGC65" s="47"/>
      <c r="WGD65" s="47"/>
      <c r="WGE65" s="47"/>
      <c r="WGF65" s="47"/>
      <c r="WGG65" s="47"/>
      <c r="WGH65" s="47"/>
      <c r="WGI65" s="47"/>
      <c r="WGJ65" s="47"/>
      <c r="WGK65" s="47"/>
      <c r="WGL65" s="47"/>
      <c r="WGM65" s="47"/>
      <c r="WGN65" s="47"/>
      <c r="WGO65" s="47"/>
      <c r="WGP65" s="47"/>
      <c r="WGQ65" s="47"/>
      <c r="WGR65" s="47"/>
      <c r="WGS65" s="47"/>
      <c r="WGT65" s="47"/>
      <c r="WGU65" s="47"/>
      <c r="WGV65" s="47"/>
      <c r="WGW65" s="47"/>
      <c r="WGX65" s="47"/>
      <c r="WGY65" s="47"/>
      <c r="WGZ65" s="47"/>
      <c r="WHA65" s="47"/>
      <c r="WHB65" s="47"/>
      <c r="WHC65" s="47"/>
      <c r="WHD65" s="47"/>
      <c r="WHE65" s="47"/>
      <c r="WHF65" s="47"/>
      <c r="WHG65" s="47"/>
      <c r="WHH65" s="47"/>
      <c r="WHI65" s="47"/>
      <c r="WHJ65" s="47"/>
      <c r="WHK65" s="47"/>
      <c r="WHL65" s="47"/>
      <c r="WHM65" s="47"/>
      <c r="WHN65" s="47"/>
      <c r="WHO65" s="47"/>
      <c r="WHP65" s="47"/>
      <c r="WHQ65" s="47"/>
      <c r="WHR65" s="47"/>
      <c r="WHS65" s="47"/>
      <c r="WHT65" s="47"/>
      <c r="WHU65" s="47"/>
      <c r="WHV65" s="47"/>
      <c r="WHW65" s="47"/>
      <c r="WHX65" s="47"/>
      <c r="WHY65" s="47"/>
      <c r="WHZ65" s="47"/>
      <c r="WIA65" s="47"/>
      <c r="WIB65" s="47"/>
      <c r="WIC65" s="47"/>
      <c r="WID65" s="47"/>
      <c r="WIE65" s="47"/>
      <c r="WIF65" s="47"/>
      <c r="WIG65" s="47"/>
      <c r="WIH65" s="47"/>
      <c r="WII65" s="47"/>
      <c r="WIJ65" s="47"/>
      <c r="WIK65" s="47"/>
      <c r="WIL65" s="47"/>
      <c r="WIM65" s="47"/>
      <c r="WIN65" s="47"/>
      <c r="WIO65" s="47"/>
      <c r="WIP65" s="47"/>
      <c r="WIQ65" s="47"/>
      <c r="WIR65" s="47"/>
      <c r="WIS65" s="47"/>
      <c r="WIT65" s="47"/>
      <c r="WIU65" s="47"/>
      <c r="WIV65" s="47"/>
      <c r="WIW65" s="47"/>
      <c r="WIX65" s="47"/>
      <c r="WIY65" s="47"/>
      <c r="WIZ65" s="47"/>
      <c r="WJA65" s="47"/>
      <c r="WJB65" s="47"/>
      <c r="WJC65" s="47"/>
      <c r="WJD65" s="47"/>
      <c r="WJE65" s="47"/>
      <c r="WJF65" s="47"/>
      <c r="WJG65" s="47"/>
      <c r="WJH65" s="47"/>
      <c r="WJI65" s="47"/>
      <c r="WJJ65" s="47"/>
      <c r="WJK65" s="47"/>
      <c r="WJL65" s="47"/>
      <c r="WJM65" s="47"/>
      <c r="WJN65" s="47"/>
      <c r="WJO65" s="47"/>
      <c r="WJP65" s="47"/>
      <c r="WJQ65" s="47"/>
      <c r="WJR65" s="47"/>
      <c r="WJS65" s="47"/>
      <c r="WJT65" s="47"/>
      <c r="WJU65" s="47"/>
      <c r="WJV65" s="47"/>
      <c r="WJW65" s="47"/>
      <c r="WJX65" s="47"/>
      <c r="WJY65" s="47"/>
      <c r="WJZ65" s="47"/>
      <c r="WKA65" s="47"/>
      <c r="WKB65" s="47"/>
      <c r="WKC65" s="47"/>
      <c r="WKD65" s="47"/>
      <c r="WKE65" s="47"/>
      <c r="WKF65" s="47"/>
      <c r="WKG65" s="47"/>
      <c r="WKH65" s="47"/>
      <c r="WKI65" s="47"/>
      <c r="WKJ65" s="47"/>
      <c r="WKK65" s="47"/>
      <c r="WKL65" s="47"/>
      <c r="WKM65" s="47"/>
      <c r="WKN65" s="47"/>
      <c r="WKO65" s="47"/>
      <c r="WKP65" s="47"/>
      <c r="WKQ65" s="47"/>
      <c r="WKR65" s="47"/>
      <c r="WKS65" s="47"/>
      <c r="WKT65" s="47"/>
      <c r="WKU65" s="47"/>
      <c r="WKV65" s="47"/>
      <c r="WKW65" s="47"/>
      <c r="WKX65" s="47"/>
      <c r="WKY65" s="47"/>
      <c r="WKZ65" s="47"/>
      <c r="WLA65" s="47"/>
      <c r="WLB65" s="47"/>
      <c r="WLC65" s="47"/>
      <c r="WLD65" s="47"/>
      <c r="WLE65" s="47"/>
      <c r="WLF65" s="47"/>
      <c r="WLG65" s="47"/>
      <c r="WLH65" s="47"/>
      <c r="WLI65" s="47"/>
      <c r="WLJ65" s="47"/>
      <c r="WLK65" s="47"/>
      <c r="WLL65" s="47"/>
      <c r="WLM65" s="47"/>
      <c r="WLN65" s="47"/>
      <c r="WLO65" s="47"/>
      <c r="WLP65" s="47"/>
      <c r="WLQ65" s="47"/>
      <c r="WLR65" s="47"/>
      <c r="WLS65" s="47"/>
      <c r="WLT65" s="47"/>
      <c r="WLU65" s="47"/>
      <c r="WLV65" s="47"/>
      <c r="WLW65" s="47"/>
      <c r="WLX65" s="47"/>
      <c r="WLY65" s="47"/>
      <c r="WLZ65" s="47"/>
      <c r="WMA65" s="47"/>
      <c r="WMB65" s="47"/>
      <c r="WMC65" s="47"/>
      <c r="WMD65" s="47"/>
      <c r="WME65" s="47"/>
      <c r="WMF65" s="47"/>
      <c r="WMG65" s="47"/>
      <c r="WMH65" s="47"/>
      <c r="WMI65" s="47"/>
      <c r="WMJ65" s="47"/>
      <c r="WMK65" s="47"/>
      <c r="WML65" s="47"/>
      <c r="WMM65" s="47"/>
      <c r="WMN65" s="47"/>
      <c r="WMO65" s="47"/>
      <c r="WMP65" s="47"/>
      <c r="WMQ65" s="47"/>
      <c r="WMR65" s="47"/>
      <c r="WMS65" s="47"/>
      <c r="WMT65" s="47"/>
      <c r="WMU65" s="47"/>
      <c r="WMV65" s="47"/>
      <c r="WMW65" s="47"/>
      <c r="WMX65" s="47"/>
      <c r="WMY65" s="47"/>
      <c r="WMZ65" s="47"/>
      <c r="WNA65" s="47"/>
      <c r="WNB65" s="47"/>
      <c r="WNC65" s="47"/>
      <c r="WND65" s="47"/>
      <c r="WNE65" s="47"/>
      <c r="WNF65" s="47"/>
      <c r="WNG65" s="47"/>
      <c r="WNH65" s="47"/>
      <c r="WNI65" s="47"/>
      <c r="WNJ65" s="47"/>
      <c r="WNK65" s="47"/>
      <c r="WNL65" s="47"/>
      <c r="WNM65" s="47"/>
      <c r="WNN65" s="47"/>
      <c r="WNO65" s="47"/>
      <c r="WNP65" s="47"/>
      <c r="WNQ65" s="47"/>
      <c r="WNR65" s="47"/>
      <c r="WNS65" s="47"/>
      <c r="WNT65" s="47"/>
      <c r="WNU65" s="47"/>
      <c r="WNV65" s="47"/>
      <c r="WNW65" s="47"/>
      <c r="WNX65" s="47"/>
      <c r="WNY65" s="47"/>
      <c r="WNZ65" s="47"/>
      <c r="WOA65" s="47"/>
      <c r="WOB65" s="47"/>
      <c r="WOC65" s="47"/>
      <c r="WOD65" s="47"/>
      <c r="WOE65" s="47"/>
      <c r="WOF65" s="47"/>
      <c r="WOG65" s="47"/>
      <c r="WOH65" s="47"/>
      <c r="WOI65" s="47"/>
      <c r="WOJ65" s="47"/>
      <c r="WOK65" s="47"/>
      <c r="WOL65" s="47"/>
      <c r="WOM65" s="47"/>
      <c r="WON65" s="47"/>
      <c r="WOO65" s="47"/>
      <c r="WOP65" s="47"/>
      <c r="WOQ65" s="47"/>
      <c r="WOR65" s="47"/>
      <c r="WOS65" s="47"/>
      <c r="WOT65" s="47"/>
      <c r="WOU65" s="47"/>
      <c r="WOV65" s="47"/>
      <c r="WOW65" s="47"/>
      <c r="WOX65" s="47"/>
      <c r="WOY65" s="47"/>
      <c r="WOZ65" s="47"/>
      <c r="WPA65" s="47"/>
      <c r="WPB65" s="47"/>
      <c r="WPC65" s="47"/>
      <c r="WPD65" s="47"/>
      <c r="WPE65" s="47"/>
      <c r="WPF65" s="47"/>
      <c r="WPG65" s="47"/>
      <c r="WPH65" s="47"/>
      <c r="WPI65" s="47"/>
      <c r="WPJ65" s="47"/>
      <c r="WPK65" s="47"/>
      <c r="WPL65" s="47"/>
      <c r="WPM65" s="47"/>
      <c r="WPN65" s="47"/>
      <c r="WPO65" s="47"/>
      <c r="WPP65" s="47"/>
      <c r="WPQ65" s="47"/>
      <c r="WPR65" s="47"/>
      <c r="WPS65" s="47"/>
      <c r="WPT65" s="47"/>
      <c r="WPU65" s="47"/>
      <c r="WPV65" s="47"/>
      <c r="WPW65" s="47"/>
      <c r="WPX65" s="47"/>
      <c r="WPY65" s="47"/>
      <c r="WPZ65" s="47"/>
      <c r="WQA65" s="47"/>
      <c r="WQB65" s="47"/>
      <c r="WQC65" s="47"/>
      <c r="WQD65" s="47"/>
      <c r="WQE65" s="47"/>
      <c r="WQF65" s="47"/>
      <c r="WQG65" s="47"/>
      <c r="WQH65" s="47"/>
      <c r="WQI65" s="47"/>
      <c r="WQJ65" s="47"/>
      <c r="WQK65" s="47"/>
      <c r="WQL65" s="47"/>
      <c r="WQM65" s="47"/>
      <c r="WQN65" s="47"/>
      <c r="WQO65" s="47"/>
      <c r="WQP65" s="47"/>
      <c r="WQQ65" s="47"/>
      <c r="WQR65" s="47"/>
      <c r="WQS65" s="47"/>
      <c r="WQT65" s="47"/>
      <c r="WQU65" s="47"/>
      <c r="WQV65" s="47"/>
      <c r="WQW65" s="47"/>
      <c r="WQX65" s="47"/>
      <c r="WQY65" s="47"/>
      <c r="WQZ65" s="47"/>
      <c r="WRA65" s="47"/>
      <c r="WRB65" s="47"/>
      <c r="WRC65" s="47"/>
      <c r="WRD65" s="47"/>
      <c r="WRE65" s="47"/>
      <c r="WRF65" s="47"/>
      <c r="WRG65" s="47"/>
      <c r="WRH65" s="47"/>
      <c r="WRI65" s="47"/>
      <c r="WRJ65" s="47"/>
      <c r="WRK65" s="47"/>
      <c r="WRL65" s="47"/>
      <c r="WRM65" s="47"/>
      <c r="WRN65" s="47"/>
      <c r="WRO65" s="47"/>
      <c r="WRP65" s="47"/>
      <c r="WRQ65" s="47"/>
      <c r="WRR65" s="47"/>
      <c r="WRS65" s="47"/>
      <c r="WRT65" s="47"/>
      <c r="WRU65" s="47"/>
      <c r="WRV65" s="47"/>
      <c r="WRW65" s="47"/>
      <c r="WRX65" s="47"/>
      <c r="WRY65" s="47"/>
      <c r="WRZ65" s="47"/>
      <c r="WSA65" s="47"/>
      <c r="WSB65" s="47"/>
      <c r="WSC65" s="47"/>
      <c r="WSD65" s="47"/>
      <c r="WSE65" s="47"/>
      <c r="WSF65" s="47"/>
      <c r="WSG65" s="47"/>
      <c r="WSH65" s="47"/>
      <c r="WSI65" s="47"/>
      <c r="WSJ65" s="47"/>
      <c r="WSK65" s="47"/>
      <c r="WSL65" s="47"/>
      <c r="WSM65" s="47"/>
      <c r="WSN65" s="47"/>
      <c r="WSO65" s="47"/>
      <c r="WSP65" s="47"/>
      <c r="WSQ65" s="47"/>
      <c r="WSR65" s="47"/>
      <c r="WSS65" s="47"/>
      <c r="WST65" s="47"/>
      <c r="WSU65" s="47"/>
      <c r="WSV65" s="47"/>
      <c r="WSW65" s="47"/>
      <c r="WSX65" s="47"/>
      <c r="WSY65" s="47"/>
      <c r="WSZ65" s="47"/>
      <c r="WTA65" s="47"/>
      <c r="WTB65" s="47"/>
      <c r="WTC65" s="47"/>
      <c r="WTD65" s="47"/>
      <c r="WTE65" s="47"/>
      <c r="WTF65" s="47"/>
      <c r="WTG65" s="47"/>
      <c r="WTH65" s="47"/>
      <c r="WTI65" s="47"/>
      <c r="WTJ65" s="47"/>
      <c r="WTK65" s="47"/>
      <c r="WTL65" s="47"/>
      <c r="WTM65" s="47"/>
      <c r="WTN65" s="47"/>
      <c r="WTO65" s="47"/>
      <c r="WTP65" s="47"/>
      <c r="WTQ65" s="47"/>
      <c r="WTR65" s="47"/>
      <c r="WTS65" s="47"/>
      <c r="WTT65" s="47"/>
      <c r="WTU65" s="47"/>
      <c r="WTV65" s="47"/>
      <c r="WTW65" s="47"/>
      <c r="WTX65" s="47"/>
      <c r="WTY65" s="47"/>
      <c r="WTZ65" s="47"/>
      <c r="WUA65" s="47"/>
      <c r="WUB65" s="47"/>
      <c r="WUC65" s="47"/>
      <c r="WUD65" s="47"/>
      <c r="WUE65" s="47"/>
      <c r="WUF65" s="47"/>
      <c r="WUG65" s="47"/>
      <c r="WUH65" s="47"/>
      <c r="WUI65" s="47"/>
      <c r="WUJ65" s="47"/>
      <c r="WUK65" s="47"/>
      <c r="WUL65" s="47"/>
      <c r="WUM65" s="47"/>
      <c r="WUN65" s="47"/>
      <c r="WUO65" s="47"/>
      <c r="WUP65" s="47"/>
      <c r="WUQ65" s="47"/>
      <c r="WUR65" s="47"/>
      <c r="WUS65" s="47"/>
      <c r="WUT65" s="47"/>
      <c r="WUU65" s="47"/>
      <c r="WUV65" s="47"/>
      <c r="WUW65" s="47"/>
      <c r="WUX65" s="47"/>
      <c r="WUY65" s="47"/>
      <c r="WUZ65" s="47"/>
      <c r="WVA65" s="47"/>
      <c r="WVB65" s="47"/>
      <c r="WVC65" s="47"/>
      <c r="WVD65" s="47"/>
      <c r="WVE65" s="47"/>
      <c r="WVF65" s="47"/>
      <c r="WVG65" s="47"/>
      <c r="WVH65" s="47"/>
      <c r="WVI65" s="47"/>
      <c r="WVJ65" s="47"/>
      <c r="WVK65" s="47"/>
      <c r="WVL65" s="47"/>
      <c r="WVM65" s="47"/>
      <c r="WVN65" s="47"/>
      <c r="WVO65" s="47"/>
      <c r="WVP65" s="47"/>
      <c r="WVQ65" s="47"/>
      <c r="WVR65" s="47"/>
      <c r="WVS65" s="47"/>
      <c r="WVT65" s="47"/>
      <c r="WVU65" s="47"/>
      <c r="WVV65" s="47"/>
      <c r="WVW65" s="47"/>
      <c r="WVX65" s="47"/>
      <c r="WVY65" s="47"/>
      <c r="WVZ65" s="47"/>
      <c r="WWA65" s="47"/>
      <c r="WWB65" s="47"/>
      <c r="WWC65" s="47"/>
      <c r="WWD65" s="47"/>
      <c r="WWE65" s="47"/>
      <c r="WWF65" s="47"/>
      <c r="WWG65" s="47"/>
      <c r="WWH65" s="47"/>
      <c r="WWI65" s="47"/>
      <c r="WWJ65" s="47"/>
      <c r="WWK65" s="47"/>
      <c r="WWL65" s="47"/>
      <c r="WWM65" s="47"/>
      <c r="WWN65" s="47"/>
      <c r="WWO65" s="47"/>
      <c r="WWP65" s="47"/>
      <c r="WWQ65" s="47"/>
      <c r="WWR65" s="47"/>
      <c r="WWS65" s="47"/>
      <c r="WWT65" s="47"/>
      <c r="WWU65" s="47"/>
      <c r="WWV65" s="47"/>
      <c r="WWW65" s="47"/>
      <c r="WWX65" s="47"/>
      <c r="WWY65" s="47"/>
      <c r="WWZ65" s="47"/>
      <c r="WXA65" s="47"/>
      <c r="WXB65" s="47"/>
      <c r="WXC65" s="47"/>
      <c r="WXD65" s="47"/>
      <c r="WXE65" s="47"/>
      <c r="WXF65" s="47"/>
      <c r="WXG65" s="47"/>
      <c r="WXH65" s="47"/>
      <c r="WXI65" s="47"/>
      <c r="WXJ65" s="47"/>
      <c r="WXK65" s="47"/>
      <c r="WXL65" s="47"/>
      <c r="WXM65" s="47"/>
      <c r="WXN65" s="47"/>
      <c r="WXO65" s="47"/>
      <c r="WXP65" s="47"/>
      <c r="WXQ65" s="47"/>
      <c r="WXR65" s="47"/>
      <c r="WXS65" s="47"/>
      <c r="WXT65" s="47"/>
      <c r="WXU65" s="47"/>
      <c r="WXV65" s="47"/>
      <c r="WXW65" s="47"/>
      <c r="WXX65" s="47"/>
      <c r="WXY65" s="47"/>
      <c r="WXZ65" s="47"/>
      <c r="WYA65" s="47"/>
      <c r="WYB65" s="47"/>
      <c r="WYC65" s="47"/>
      <c r="WYD65" s="47"/>
      <c r="WYE65" s="47"/>
      <c r="WYF65" s="47"/>
      <c r="WYG65" s="47"/>
      <c r="WYH65" s="47"/>
      <c r="WYI65" s="47"/>
      <c r="WYJ65" s="47"/>
      <c r="WYK65" s="47"/>
      <c r="WYL65" s="47"/>
      <c r="WYM65" s="47"/>
      <c r="WYN65" s="47"/>
      <c r="WYO65" s="47"/>
      <c r="WYP65" s="47"/>
      <c r="WYQ65" s="47"/>
      <c r="WYR65" s="47"/>
      <c r="WYS65" s="47"/>
      <c r="WYT65" s="47"/>
      <c r="WYU65" s="47"/>
      <c r="WYV65" s="47"/>
      <c r="WYW65" s="47"/>
      <c r="WYX65" s="47"/>
      <c r="WYY65" s="47"/>
      <c r="WYZ65" s="47"/>
      <c r="WZA65" s="47"/>
      <c r="WZB65" s="47"/>
      <c r="WZC65" s="47"/>
      <c r="WZD65" s="47"/>
      <c r="WZE65" s="47"/>
      <c r="WZF65" s="47"/>
      <c r="WZG65" s="47"/>
      <c r="WZH65" s="47"/>
      <c r="WZI65" s="47"/>
      <c r="WZJ65" s="47"/>
      <c r="WZK65" s="47"/>
      <c r="WZL65" s="47"/>
      <c r="WZM65" s="47"/>
      <c r="WZN65" s="47"/>
      <c r="WZO65" s="47"/>
      <c r="WZP65" s="47"/>
      <c r="WZQ65" s="47"/>
      <c r="WZR65" s="47"/>
      <c r="WZS65" s="47"/>
      <c r="WZT65" s="47"/>
      <c r="WZU65" s="47"/>
      <c r="WZV65" s="47"/>
      <c r="WZW65" s="47"/>
      <c r="WZX65" s="47"/>
      <c r="WZY65" s="47"/>
      <c r="WZZ65" s="47"/>
      <c r="XAA65" s="47"/>
      <c r="XAB65" s="47"/>
      <c r="XAC65" s="47"/>
      <c r="XAD65" s="47"/>
      <c r="XAE65" s="47"/>
      <c r="XAF65" s="47"/>
      <c r="XAG65" s="47"/>
      <c r="XAH65" s="47"/>
      <c r="XAI65" s="47"/>
      <c r="XAJ65" s="47"/>
      <c r="XAK65" s="47"/>
      <c r="XAL65" s="47"/>
      <c r="XAM65" s="47"/>
      <c r="XAN65" s="47"/>
      <c r="XAO65" s="47"/>
      <c r="XAP65" s="47"/>
      <c r="XAQ65" s="47"/>
      <c r="XAR65" s="47"/>
      <c r="XAS65" s="47"/>
      <c r="XAT65" s="47"/>
      <c r="XAU65" s="47"/>
      <c r="XAV65" s="47"/>
      <c r="XAW65" s="47"/>
      <c r="XAX65" s="47"/>
      <c r="XAY65" s="47"/>
      <c r="XAZ65" s="47"/>
      <c r="XBA65" s="47"/>
      <c r="XBB65" s="47"/>
      <c r="XBC65" s="47"/>
      <c r="XBD65" s="47"/>
      <c r="XBE65" s="47"/>
      <c r="XBF65" s="47"/>
      <c r="XBG65" s="47"/>
      <c r="XBH65" s="47"/>
      <c r="XBI65" s="47"/>
      <c r="XBJ65" s="47"/>
      <c r="XBK65" s="47"/>
      <c r="XBL65" s="47"/>
      <c r="XBM65" s="47"/>
      <c r="XBN65" s="47"/>
      <c r="XBO65" s="47"/>
      <c r="XBP65" s="47"/>
      <c r="XBQ65" s="47"/>
      <c r="XBR65" s="47"/>
      <c r="XBS65" s="47"/>
      <c r="XBT65" s="47"/>
      <c r="XBU65" s="47"/>
      <c r="XBV65" s="47"/>
      <c r="XBW65" s="47"/>
      <c r="XBX65" s="47"/>
      <c r="XBY65" s="47"/>
      <c r="XBZ65" s="47"/>
      <c r="XCA65" s="47"/>
      <c r="XCB65" s="47"/>
      <c r="XCC65" s="47"/>
      <c r="XCD65" s="47"/>
      <c r="XCE65" s="47"/>
      <c r="XCF65" s="47"/>
      <c r="XCG65" s="47"/>
      <c r="XCH65" s="47"/>
      <c r="XCI65" s="47"/>
      <c r="XCJ65" s="47"/>
      <c r="XCK65" s="47"/>
      <c r="XCL65" s="47"/>
      <c r="XCM65" s="47"/>
      <c r="XCN65" s="47"/>
      <c r="XCO65" s="47"/>
      <c r="XCP65" s="47"/>
      <c r="XCQ65" s="47"/>
      <c r="XCR65" s="47"/>
      <c r="XCS65" s="47"/>
      <c r="XCT65" s="47"/>
      <c r="XCU65" s="47"/>
      <c r="XCV65" s="47"/>
      <c r="XCW65" s="47"/>
      <c r="XCX65" s="47"/>
      <c r="XCY65" s="47"/>
      <c r="XCZ65" s="47"/>
      <c r="XDA65" s="47"/>
      <c r="XDB65" s="47"/>
      <c r="XDC65" s="47"/>
      <c r="XDD65" s="47"/>
      <c r="XDE65" s="47"/>
      <c r="XDF65" s="47"/>
      <c r="XDG65" s="47"/>
      <c r="XDH65" s="47"/>
      <c r="XDI65" s="47"/>
      <c r="XDJ65" s="47"/>
      <c r="XDK65" s="47"/>
      <c r="XDL65" s="47"/>
      <c r="XDM65" s="47"/>
      <c r="XDN65" s="47"/>
      <c r="XDO65" s="47"/>
      <c r="XDP65" s="47"/>
      <c r="XDQ65" s="47"/>
      <c r="XDR65" s="47"/>
      <c r="XDS65" s="47"/>
      <c r="XDT65" s="47"/>
      <c r="XDU65" s="47"/>
      <c r="XDV65" s="47"/>
      <c r="XDW65" s="47"/>
      <c r="XDX65" s="47"/>
      <c r="XDY65" s="47"/>
      <c r="XDZ65" s="47"/>
      <c r="XEA65" s="47"/>
      <c r="XEB65" s="47"/>
      <c r="XEC65" s="47"/>
      <c r="XED65" s="47"/>
      <c r="XEE65" s="47"/>
      <c r="XEF65" s="47"/>
      <c r="XEG65" s="47"/>
      <c r="XEH65" s="47"/>
      <c r="XEI65" s="47"/>
      <c r="XEJ65" s="47"/>
      <c r="XEK65" s="47"/>
      <c r="XEL65" s="47"/>
      <c r="XEM65" s="47"/>
      <c r="XEN65" s="47"/>
      <c r="XEO65" s="47"/>
      <c r="XEP65" s="47"/>
      <c r="XEQ65" s="47"/>
      <c r="XER65" s="47"/>
      <c r="XES65" s="47"/>
      <c r="XET65" s="47"/>
      <c r="XEU65" s="47"/>
      <c r="XEV65" s="47"/>
      <c r="XEW65" s="47"/>
      <c r="XEX65" s="47"/>
      <c r="XEY65" s="47"/>
      <c r="XFA65" s="47"/>
      <c r="XFB65" s="47"/>
    </row>
    <row r="66" spans="1:16382" s="9" customFormat="1">
      <c r="A66" s="41">
        <v>62</v>
      </c>
      <c r="B66" s="238" t="s">
        <v>699</v>
      </c>
      <c r="C66" s="249" t="s">
        <v>700</v>
      </c>
      <c r="D66" s="13">
        <v>2500</v>
      </c>
      <c r="E66" s="12">
        <v>2040299</v>
      </c>
      <c r="F66" s="12" t="s">
        <v>642</v>
      </c>
    </row>
    <row r="67" spans="1:16382" s="9" customFormat="1">
      <c r="A67" s="41">
        <v>63</v>
      </c>
      <c r="B67" s="238"/>
      <c r="C67" s="249"/>
      <c r="D67" s="13">
        <v>200</v>
      </c>
      <c r="E67" s="15">
        <v>2240299</v>
      </c>
      <c r="F67" s="15" t="s">
        <v>643</v>
      </c>
    </row>
  </sheetData>
  <mergeCells count="20">
    <mergeCell ref="B48:B52"/>
    <mergeCell ref="B53:B64"/>
    <mergeCell ref="B66:B67"/>
    <mergeCell ref="C5:C13"/>
    <mergeCell ref="C66:C67"/>
    <mergeCell ref="B34:B35"/>
    <mergeCell ref="B36:B37"/>
    <mergeCell ref="B40:B43"/>
    <mergeCell ref="B44:B45"/>
    <mergeCell ref="B46:B47"/>
    <mergeCell ref="B16:B17"/>
    <mergeCell ref="B19:B24"/>
    <mergeCell ref="B25:B27"/>
    <mergeCell ref="B28:B29"/>
    <mergeCell ref="B31:B33"/>
    <mergeCell ref="A1:F1"/>
    <mergeCell ref="E2:F2"/>
    <mergeCell ref="B3:C3"/>
    <mergeCell ref="A4:C4"/>
    <mergeCell ref="B5:B15"/>
  </mergeCells>
  <phoneticPr fontId="34" type="noConversion"/>
  <pageMargins left="0.75138888888888899" right="0.75138888888888899" top="0.55069444444444404" bottom="0.51180555555555596" header="0.5" footer="0.5"/>
  <pageSetup paperSize="9" fitToHeight="0" orientation="landscape" r:id="rId1"/>
  <headerFooter>
    <oddFooter>&amp;C第 &amp;P 页，共 &amp;N 页</oddFooter>
  </headerFooter>
  <rowBreaks count="2" manualBreakCount="2">
    <brk id="67" max="16383" man="1"/>
    <brk id="6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F12"/>
  <sheetViews>
    <sheetView zoomScale="70" zoomScaleNormal="70" workbookViewId="0">
      <pane xSplit="3" ySplit="4" topLeftCell="D7" activePane="bottomRight" state="frozen"/>
      <selection pane="topRight"/>
      <selection pane="bottomLeft"/>
      <selection pane="bottomRight" activeCell="E7" sqref="E7"/>
    </sheetView>
  </sheetViews>
  <sheetFormatPr defaultColWidth="9" defaultRowHeight="18.75"/>
  <cols>
    <col min="1" max="1" width="7" style="4" customWidth="1"/>
    <col min="2" max="2" width="4.25" style="5" customWidth="1"/>
    <col min="3" max="3" width="26.25" style="1" customWidth="1"/>
    <col min="4" max="4" width="22.875" style="1" customWidth="1"/>
    <col min="5" max="5" width="19.875" style="1" customWidth="1"/>
    <col min="6" max="6" width="14.375" style="6" customWidth="1"/>
    <col min="7" max="16384" width="9" style="1"/>
  </cols>
  <sheetData>
    <row r="1" spans="1:6" ht="61.5">
      <c r="A1" s="272" t="s">
        <v>375</v>
      </c>
      <c r="B1" s="273"/>
      <c r="C1" s="272"/>
      <c r="D1" s="272"/>
      <c r="E1" s="272"/>
      <c r="F1" s="273"/>
    </row>
    <row r="2" spans="1:6" ht="30.95" customHeight="1">
      <c r="A2" s="256" t="s">
        <v>701</v>
      </c>
      <c r="B2" s="274"/>
      <c r="C2" s="256"/>
      <c r="D2" s="9"/>
      <c r="E2" s="9"/>
      <c r="F2" s="8" t="s">
        <v>76</v>
      </c>
    </row>
    <row r="3" spans="1:6" ht="30.95" customHeight="1">
      <c r="A3" s="10" t="s">
        <v>318</v>
      </c>
      <c r="B3" s="263" t="s">
        <v>377</v>
      </c>
      <c r="C3" s="264"/>
      <c r="D3" s="11" t="s">
        <v>320</v>
      </c>
      <c r="E3" s="10" t="s">
        <v>77</v>
      </c>
      <c r="F3" s="12" t="s">
        <v>78</v>
      </c>
    </row>
    <row r="4" spans="1:6" ht="30.95" customHeight="1">
      <c r="A4" s="263" t="s">
        <v>378</v>
      </c>
      <c r="B4" s="275"/>
      <c r="C4" s="264"/>
      <c r="D4" s="10">
        <f>SUM(D5:D12)</f>
        <v>414800</v>
      </c>
      <c r="E4" s="10"/>
      <c r="F4" s="12"/>
    </row>
    <row r="5" spans="1:6" ht="201" customHeight="1">
      <c r="A5" s="10">
        <v>1</v>
      </c>
      <c r="B5" s="257" t="s">
        <v>371</v>
      </c>
      <c r="C5" s="12" t="s">
        <v>702</v>
      </c>
      <c r="D5" s="13">
        <v>2500</v>
      </c>
      <c r="E5" s="10">
        <v>2320498</v>
      </c>
      <c r="F5" s="12" t="s">
        <v>703</v>
      </c>
    </row>
    <row r="6" spans="1:6" s="2" customFormat="1" ht="65.099999999999994" customHeight="1">
      <c r="A6" s="10">
        <v>2</v>
      </c>
      <c r="B6" s="277"/>
      <c r="C6" s="15" t="s">
        <v>704</v>
      </c>
      <c r="D6" s="16">
        <v>2700</v>
      </c>
      <c r="E6" s="10">
        <v>2120806</v>
      </c>
      <c r="F6" s="12" t="s">
        <v>705</v>
      </c>
    </row>
    <row r="7" spans="1:6" customFormat="1" ht="285.95" customHeight="1">
      <c r="A7" s="10">
        <v>3</v>
      </c>
      <c r="B7" s="17" t="s">
        <v>706</v>
      </c>
      <c r="C7" s="15" t="s">
        <v>707</v>
      </c>
      <c r="D7" s="13">
        <v>800</v>
      </c>
      <c r="E7" s="10">
        <v>2120805</v>
      </c>
      <c r="F7" s="12" t="s">
        <v>708</v>
      </c>
    </row>
    <row r="8" spans="1:6" s="3" customFormat="1" ht="93.95" customHeight="1">
      <c r="A8" s="10">
        <v>4</v>
      </c>
      <c r="B8" s="254" t="s">
        <v>709</v>
      </c>
      <c r="C8" s="12" t="s">
        <v>710</v>
      </c>
      <c r="D8" s="13">
        <v>4900</v>
      </c>
      <c r="E8" s="10">
        <v>2120801</v>
      </c>
      <c r="F8" s="12" t="s">
        <v>711</v>
      </c>
    </row>
    <row r="9" spans="1:6" s="3" customFormat="1" ht="93.95" customHeight="1">
      <c r="A9" s="10">
        <v>5</v>
      </c>
      <c r="B9" s="254"/>
      <c r="C9" s="12" t="s">
        <v>712</v>
      </c>
      <c r="D9" s="13">
        <v>1400</v>
      </c>
      <c r="E9" s="10">
        <v>2120801</v>
      </c>
      <c r="F9" s="12" t="s">
        <v>711</v>
      </c>
    </row>
    <row r="10" spans="1:6" s="3" customFormat="1" ht="174.95" customHeight="1">
      <c r="A10" s="10">
        <v>6</v>
      </c>
      <c r="B10" s="254"/>
      <c r="C10" s="12" t="s">
        <v>713</v>
      </c>
      <c r="D10" s="13">
        <v>500</v>
      </c>
      <c r="E10" s="10">
        <v>2120806</v>
      </c>
      <c r="F10" s="12" t="s">
        <v>705</v>
      </c>
    </row>
    <row r="11" spans="1:6" ht="37.5">
      <c r="A11" s="18">
        <v>7</v>
      </c>
      <c r="B11" s="19"/>
      <c r="C11" s="15" t="s">
        <v>714</v>
      </c>
      <c r="D11" s="13">
        <v>400000</v>
      </c>
      <c r="E11" s="10">
        <v>2120802</v>
      </c>
      <c r="F11" s="12" t="s">
        <v>715</v>
      </c>
    </row>
    <row r="12" spans="1:6" ht="44.1" customHeight="1">
      <c r="A12" s="10">
        <v>8</v>
      </c>
      <c r="B12" s="276" t="s">
        <v>373</v>
      </c>
      <c r="C12" s="276"/>
      <c r="D12" s="13">
        <v>2000</v>
      </c>
      <c r="E12" s="20"/>
      <c r="F12" s="21"/>
    </row>
  </sheetData>
  <mergeCells count="7">
    <mergeCell ref="A1:F1"/>
    <mergeCell ref="A2:C2"/>
    <mergeCell ref="B3:C3"/>
    <mergeCell ref="A4:C4"/>
    <mergeCell ref="B12:C12"/>
    <mergeCell ref="B5:B6"/>
    <mergeCell ref="B8:B10"/>
  </mergeCells>
  <phoneticPr fontId="34" type="noConversion"/>
  <pageMargins left="0.75138888888888899" right="0.75138888888888899" top="0.51180555555555596" bottom="1" header="0.5" footer="0.5"/>
  <pageSetup paperSize="9" scale="80" fitToHeight="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3"/>
  <sheetViews>
    <sheetView showZeros="0" zoomScaleSheetLayoutView="70" workbookViewId="0">
      <pane xSplit="2" ySplit="3" topLeftCell="C27" activePane="bottomRight" state="frozen"/>
      <selection pane="topRight"/>
      <selection pane="bottomLeft"/>
      <selection pane="bottomRight" activeCell="E27" sqref="E27"/>
    </sheetView>
  </sheetViews>
  <sheetFormatPr defaultColWidth="9" defaultRowHeight="18.75"/>
  <cols>
    <col min="1" max="1" width="6.75" style="43" customWidth="1"/>
    <col min="2" max="2" width="29.125" style="97" customWidth="1"/>
    <col min="3" max="3" width="16.875" style="78" customWidth="1"/>
    <col min="4" max="4" width="20.5" style="43" customWidth="1"/>
    <col min="5" max="5" width="27.875" style="43" customWidth="1"/>
    <col min="6" max="16384" width="9" style="43"/>
  </cols>
  <sheetData>
    <row r="1" spans="1:6" s="34" customFormat="1" ht="54" customHeight="1">
      <c r="A1" s="227" t="s">
        <v>375</v>
      </c>
      <c r="B1" s="228"/>
      <c r="C1" s="229"/>
      <c r="D1" s="227"/>
      <c r="E1" s="227"/>
      <c r="F1" s="85"/>
    </row>
    <row r="2" spans="1:6" ht="30.95" customHeight="1">
      <c r="A2" s="87" t="s">
        <v>376</v>
      </c>
      <c r="E2" s="88" t="s">
        <v>76</v>
      </c>
    </row>
    <row r="3" spans="1:6" s="73" customFormat="1" ht="42.95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6" s="73" customFormat="1" ht="42.95" customHeight="1">
      <c r="A4" s="230" t="s">
        <v>378</v>
      </c>
      <c r="B4" s="231"/>
      <c r="C4" s="83">
        <f>SUM(C5:C31)</f>
        <v>11090.03</v>
      </c>
      <c r="D4" s="82"/>
      <c r="E4" s="82"/>
    </row>
    <row r="5" spans="1:6" s="73" customFormat="1" ht="84.95" customHeight="1">
      <c r="A5" s="232">
        <v>1</v>
      </c>
      <c r="B5" s="235" t="s">
        <v>379</v>
      </c>
      <c r="C5" s="90">
        <f>2540.54+21.56</f>
        <v>2562.1</v>
      </c>
      <c r="D5" s="12">
        <v>2010301</v>
      </c>
      <c r="E5" s="12" t="s">
        <v>380</v>
      </c>
    </row>
    <row r="6" spans="1:6" s="73" customFormat="1" ht="63" customHeight="1">
      <c r="A6" s="233"/>
      <c r="B6" s="236"/>
      <c r="C6" s="90">
        <v>227.88</v>
      </c>
      <c r="D6" s="12">
        <v>2080505</v>
      </c>
      <c r="E6" s="84" t="s">
        <v>381</v>
      </c>
    </row>
    <row r="7" spans="1:6" s="73" customFormat="1" ht="63" customHeight="1">
      <c r="A7" s="233"/>
      <c r="B7" s="236"/>
      <c r="C7" s="90">
        <v>113.94</v>
      </c>
      <c r="D7" s="12">
        <v>2080506</v>
      </c>
      <c r="E7" s="84" t="s">
        <v>382</v>
      </c>
    </row>
    <row r="8" spans="1:6" s="73" customFormat="1" ht="63" customHeight="1">
      <c r="A8" s="233"/>
      <c r="B8" s="236"/>
      <c r="C8" s="90">
        <v>187.33</v>
      </c>
      <c r="D8" s="12">
        <v>2101102</v>
      </c>
      <c r="E8" s="84" t="s">
        <v>383</v>
      </c>
    </row>
    <row r="9" spans="1:6" s="73" customFormat="1" ht="63" customHeight="1">
      <c r="A9" s="233"/>
      <c r="B9" s="236"/>
      <c r="C9" s="90">
        <v>232.49</v>
      </c>
      <c r="D9" s="12">
        <v>2101199</v>
      </c>
      <c r="E9" s="84" t="s">
        <v>384</v>
      </c>
    </row>
    <row r="10" spans="1:6" s="73" customFormat="1" ht="63" customHeight="1">
      <c r="A10" s="234"/>
      <c r="B10" s="237"/>
      <c r="C10" s="90">
        <v>311.33999999999997</v>
      </c>
      <c r="D10" s="12">
        <v>2210201</v>
      </c>
      <c r="E10" s="84" t="s">
        <v>385</v>
      </c>
    </row>
    <row r="11" spans="1:6" s="24" customFormat="1" ht="63" customHeight="1">
      <c r="A11" s="232">
        <v>2</v>
      </c>
      <c r="B11" s="238" t="s">
        <v>386</v>
      </c>
      <c r="C11" s="13">
        <f>66+1221.69</f>
        <v>1287.69</v>
      </c>
      <c r="D11" s="12">
        <v>2010301</v>
      </c>
      <c r="E11" s="12" t="s">
        <v>380</v>
      </c>
    </row>
    <row r="12" spans="1:6" s="24" customFormat="1" ht="63" customHeight="1">
      <c r="A12" s="233"/>
      <c r="B12" s="238"/>
      <c r="C12" s="13">
        <v>154.27000000000001</v>
      </c>
      <c r="D12" s="12">
        <v>2080505</v>
      </c>
      <c r="E12" s="84" t="s">
        <v>381</v>
      </c>
    </row>
    <row r="13" spans="1:6" s="24" customFormat="1" ht="63" customHeight="1">
      <c r="A13" s="233"/>
      <c r="B13" s="238"/>
      <c r="C13" s="13">
        <v>77.14</v>
      </c>
      <c r="D13" s="12">
        <v>2080506</v>
      </c>
      <c r="E13" s="84" t="s">
        <v>382</v>
      </c>
    </row>
    <row r="14" spans="1:6" s="24" customFormat="1" ht="63" customHeight="1">
      <c r="A14" s="233"/>
      <c r="B14" s="238"/>
      <c r="C14" s="13">
        <v>83.89</v>
      </c>
      <c r="D14" s="12">
        <v>2101102</v>
      </c>
      <c r="E14" s="84" t="s">
        <v>383</v>
      </c>
    </row>
    <row r="15" spans="1:6" s="24" customFormat="1" ht="63" customHeight="1">
      <c r="A15" s="233"/>
      <c r="B15" s="238"/>
      <c r="C15" s="13">
        <v>116.4</v>
      </c>
      <c r="D15" s="12">
        <v>2101199</v>
      </c>
      <c r="E15" s="84" t="s">
        <v>384</v>
      </c>
    </row>
    <row r="16" spans="1:6" s="24" customFormat="1" ht="63" customHeight="1">
      <c r="A16" s="233"/>
      <c r="B16" s="238"/>
      <c r="C16" s="13">
        <v>206.26</v>
      </c>
      <c r="D16" s="12">
        <v>2210201</v>
      </c>
      <c r="E16" s="84" t="s">
        <v>385</v>
      </c>
    </row>
    <row r="17" spans="1:8" s="24" customFormat="1" ht="63" customHeight="1">
      <c r="A17" s="233"/>
      <c r="B17" s="238"/>
      <c r="C17" s="13">
        <v>160.32</v>
      </c>
      <c r="D17" s="12">
        <v>2010302</v>
      </c>
      <c r="E17" s="84" t="s">
        <v>387</v>
      </c>
    </row>
    <row r="18" spans="1:8" s="73" customFormat="1" ht="59.1" customHeight="1">
      <c r="A18" s="232">
        <v>3</v>
      </c>
      <c r="B18" s="231" t="s">
        <v>388</v>
      </c>
      <c r="C18" s="112">
        <v>1015.36</v>
      </c>
      <c r="D18" s="12">
        <v>2010302</v>
      </c>
      <c r="E18" s="12" t="s">
        <v>389</v>
      </c>
    </row>
    <row r="19" spans="1:8" s="73" customFormat="1" ht="57" customHeight="1">
      <c r="A19" s="233"/>
      <c r="B19" s="231"/>
      <c r="C19" s="90">
        <v>20.04</v>
      </c>
      <c r="D19" s="12">
        <v>2010302</v>
      </c>
      <c r="E19" s="12" t="s">
        <v>389</v>
      </c>
    </row>
    <row r="20" spans="1:8" s="73" customFormat="1" ht="66" customHeight="1">
      <c r="A20" s="233"/>
      <c r="B20" s="231"/>
      <c r="C20" s="46">
        <v>46.76</v>
      </c>
      <c r="D20" s="10">
        <v>2120199</v>
      </c>
      <c r="E20" s="12" t="s">
        <v>390</v>
      </c>
    </row>
    <row r="21" spans="1:8" s="24" customFormat="1" ht="65.099999999999994" customHeight="1">
      <c r="A21" s="233"/>
      <c r="B21" s="231"/>
      <c r="C21" s="46">
        <v>635.17999999999995</v>
      </c>
      <c r="D21" s="12">
        <v>2120102</v>
      </c>
      <c r="E21" s="12" t="s">
        <v>389</v>
      </c>
    </row>
    <row r="22" spans="1:8" s="73" customFormat="1" ht="69.95" customHeight="1">
      <c r="A22" s="233"/>
      <c r="B22" s="231"/>
      <c r="C22" s="46">
        <v>40.08</v>
      </c>
      <c r="D22" s="10">
        <v>2120601</v>
      </c>
      <c r="E22" s="12" t="s">
        <v>391</v>
      </c>
    </row>
    <row r="23" spans="1:8" s="24" customFormat="1" ht="44.1" customHeight="1">
      <c r="A23" s="234"/>
      <c r="B23" s="231"/>
      <c r="C23" s="13">
        <v>53.44</v>
      </c>
      <c r="D23" s="10">
        <v>2050199</v>
      </c>
      <c r="E23" s="12" t="s">
        <v>392</v>
      </c>
    </row>
    <row r="24" spans="1:8" s="49" customFormat="1" ht="114.95" customHeight="1">
      <c r="A24" s="232">
        <v>4</v>
      </c>
      <c r="B24" s="235" t="s">
        <v>393</v>
      </c>
      <c r="C24" s="113">
        <v>1604.28</v>
      </c>
      <c r="D24" s="82">
        <v>2019999</v>
      </c>
      <c r="E24" s="82" t="s">
        <v>394</v>
      </c>
      <c r="F24" s="73"/>
      <c r="G24" s="73"/>
    </row>
    <row r="25" spans="1:8" s="50" customFormat="1" ht="114.95" customHeight="1">
      <c r="A25" s="234"/>
      <c r="B25" s="237"/>
      <c r="C25" s="114">
        <v>142.44999999999999</v>
      </c>
      <c r="D25" s="82">
        <v>2050101</v>
      </c>
      <c r="E25" s="82" t="s">
        <v>380</v>
      </c>
      <c r="F25" s="73"/>
      <c r="G25" s="73"/>
    </row>
    <row r="26" spans="1:8" s="73" customFormat="1" ht="189" customHeight="1">
      <c r="A26" s="82">
        <v>5</v>
      </c>
      <c r="B26" s="12" t="s">
        <v>395</v>
      </c>
      <c r="C26" s="13">
        <v>453.51</v>
      </c>
      <c r="D26" s="12">
        <v>2010302</v>
      </c>
      <c r="E26" s="12" t="s">
        <v>389</v>
      </c>
    </row>
    <row r="27" spans="1:8" s="73" customFormat="1" ht="185.1" customHeight="1">
      <c r="A27" s="82">
        <v>6</v>
      </c>
      <c r="B27" s="12" t="s">
        <v>396</v>
      </c>
      <c r="C27" s="39">
        <v>680.07</v>
      </c>
      <c r="D27" s="12">
        <v>2010302</v>
      </c>
      <c r="E27" s="12" t="s">
        <v>389</v>
      </c>
    </row>
    <row r="28" spans="1:8" s="73" customFormat="1" ht="78" customHeight="1">
      <c r="A28" s="82">
        <v>7</v>
      </c>
      <c r="B28" s="15" t="s">
        <v>397</v>
      </c>
      <c r="C28" s="13">
        <v>68</v>
      </c>
      <c r="D28" s="15">
        <v>2010302</v>
      </c>
      <c r="E28" s="15" t="s">
        <v>389</v>
      </c>
    </row>
    <row r="29" spans="1:8" s="73" customFormat="1" ht="57.95" customHeight="1">
      <c r="A29" s="82">
        <v>8</v>
      </c>
      <c r="B29" s="96" t="s">
        <v>398</v>
      </c>
      <c r="C29" s="13">
        <f>117+32.81</f>
        <v>149.81</v>
      </c>
      <c r="D29" s="15">
        <v>2010302</v>
      </c>
      <c r="E29" s="15" t="s">
        <v>389</v>
      </c>
    </row>
    <row r="30" spans="1:8" s="73" customFormat="1" ht="177.95" customHeight="1">
      <c r="A30" s="82">
        <v>9</v>
      </c>
      <c r="B30" s="15" t="s">
        <v>399</v>
      </c>
      <c r="C30" s="13">
        <v>400</v>
      </c>
      <c r="D30" s="15">
        <v>2010302</v>
      </c>
      <c r="E30" s="15" t="s">
        <v>389</v>
      </c>
    </row>
    <row r="31" spans="1:8" s="73" customFormat="1" ht="45.95" customHeight="1">
      <c r="A31" s="82">
        <v>10</v>
      </c>
      <c r="B31" s="12" t="s">
        <v>400</v>
      </c>
      <c r="C31" s="39">
        <v>60</v>
      </c>
      <c r="D31" s="15">
        <v>2010302</v>
      </c>
      <c r="E31" s="15" t="s">
        <v>389</v>
      </c>
    </row>
    <row r="32" spans="1:8" s="49" customFormat="1">
      <c r="A32" s="73"/>
      <c r="B32" s="97"/>
      <c r="C32" s="78"/>
      <c r="D32" s="73"/>
      <c r="E32" s="73"/>
      <c r="F32" s="73"/>
      <c r="G32" s="73"/>
      <c r="H32" s="73"/>
    </row>
    <row r="33" spans="1:8" s="49" customFormat="1">
      <c r="A33" s="73"/>
      <c r="B33" s="97"/>
      <c r="C33" s="78"/>
      <c r="D33" s="73"/>
      <c r="E33" s="73"/>
      <c r="F33" s="73"/>
      <c r="G33" s="73"/>
      <c r="H33" s="73"/>
    </row>
    <row r="34" spans="1:8" s="49" customFormat="1">
      <c r="A34" s="73"/>
      <c r="B34" s="97"/>
      <c r="C34" s="78"/>
      <c r="D34" s="73"/>
      <c r="E34" s="73"/>
      <c r="F34" s="73"/>
      <c r="G34" s="73"/>
      <c r="H34" s="73"/>
    </row>
    <row r="35" spans="1:8" s="49" customFormat="1">
      <c r="A35" s="73"/>
      <c r="B35" s="97"/>
      <c r="C35" s="78"/>
      <c r="D35" s="73"/>
      <c r="E35" s="73"/>
      <c r="F35" s="73"/>
      <c r="G35" s="73"/>
      <c r="H35" s="73"/>
    </row>
    <row r="36" spans="1:8" s="49" customFormat="1">
      <c r="A36" s="73"/>
      <c r="B36" s="97"/>
      <c r="C36" s="78"/>
      <c r="D36" s="73"/>
      <c r="E36" s="73"/>
      <c r="F36" s="73"/>
      <c r="G36" s="73"/>
      <c r="H36" s="73"/>
    </row>
    <row r="37" spans="1:8" s="49" customFormat="1">
      <c r="A37" s="73"/>
      <c r="B37" s="97"/>
      <c r="C37" s="78"/>
      <c r="D37" s="73"/>
      <c r="E37" s="73"/>
      <c r="F37" s="73"/>
      <c r="G37" s="73"/>
      <c r="H37" s="73"/>
    </row>
    <row r="38" spans="1:8" s="49" customFormat="1">
      <c r="A38" s="73"/>
      <c r="B38" s="97"/>
      <c r="C38" s="78"/>
      <c r="D38" s="73"/>
      <c r="E38" s="73"/>
      <c r="F38" s="73"/>
      <c r="G38" s="73"/>
      <c r="H38" s="73"/>
    </row>
    <row r="39" spans="1:8" s="49" customFormat="1">
      <c r="A39" s="73"/>
      <c r="B39" s="97"/>
      <c r="C39" s="78"/>
      <c r="D39" s="73"/>
      <c r="E39" s="73"/>
      <c r="F39" s="73"/>
      <c r="G39" s="73"/>
      <c r="H39" s="73"/>
    </row>
    <row r="40" spans="1:8" s="49" customFormat="1">
      <c r="A40" s="73"/>
      <c r="B40" s="97"/>
      <c r="C40" s="78"/>
      <c r="D40" s="73"/>
      <c r="E40" s="73"/>
      <c r="F40" s="73"/>
      <c r="G40" s="73"/>
      <c r="H40" s="73"/>
    </row>
    <row r="41" spans="1:8" s="49" customFormat="1">
      <c r="A41" s="73"/>
      <c r="B41" s="97"/>
      <c r="C41" s="78"/>
      <c r="D41" s="73"/>
      <c r="E41" s="73"/>
      <c r="F41" s="73"/>
      <c r="G41" s="73"/>
      <c r="H41" s="73"/>
    </row>
    <row r="42" spans="1:8" s="49" customFormat="1">
      <c r="A42" s="73"/>
      <c r="B42" s="97"/>
      <c r="C42" s="78"/>
      <c r="D42" s="73"/>
      <c r="E42" s="73"/>
      <c r="F42" s="73"/>
      <c r="G42" s="73"/>
      <c r="H42" s="73"/>
    </row>
    <row r="43" spans="1:8" s="49" customFormat="1">
      <c r="A43" s="73"/>
      <c r="B43" s="97"/>
      <c r="C43" s="78"/>
      <c r="D43" s="73"/>
      <c r="E43" s="73"/>
      <c r="F43" s="73"/>
      <c r="G43" s="73"/>
      <c r="H43" s="73"/>
    </row>
    <row r="44" spans="1:8" s="49" customFormat="1">
      <c r="A44" s="73"/>
      <c r="B44" s="97"/>
      <c r="C44" s="78"/>
      <c r="D44" s="73"/>
      <c r="E44" s="73"/>
      <c r="F44" s="73"/>
      <c r="G44" s="73"/>
      <c r="H44" s="73"/>
    </row>
    <row r="45" spans="1:8" s="49" customFormat="1">
      <c r="A45" s="73"/>
      <c r="B45" s="97"/>
      <c r="C45" s="78"/>
      <c r="D45" s="73"/>
      <c r="E45" s="73"/>
      <c r="F45" s="73"/>
      <c r="G45" s="73"/>
      <c r="H45" s="73"/>
    </row>
    <row r="46" spans="1:8" s="49" customFormat="1">
      <c r="A46" s="73"/>
      <c r="B46" s="97"/>
      <c r="C46" s="78"/>
      <c r="D46" s="73"/>
      <c r="E46" s="73"/>
      <c r="F46" s="73"/>
      <c r="G46" s="73"/>
      <c r="H46" s="73"/>
    </row>
    <row r="47" spans="1:8" s="49" customFormat="1">
      <c r="A47" s="73"/>
      <c r="B47" s="97"/>
      <c r="C47" s="78"/>
      <c r="D47" s="73"/>
      <c r="E47" s="73"/>
      <c r="F47" s="73"/>
      <c r="G47" s="73"/>
      <c r="H47" s="73"/>
    </row>
    <row r="48" spans="1:8" s="49" customFormat="1">
      <c r="A48" s="73"/>
      <c r="B48" s="97"/>
      <c r="C48" s="78"/>
      <c r="D48" s="73"/>
      <c r="E48" s="73"/>
      <c r="F48" s="73"/>
      <c r="G48" s="73"/>
      <c r="H48" s="73"/>
    </row>
    <row r="49" spans="1:8" s="49" customFormat="1">
      <c r="A49" s="73"/>
      <c r="B49" s="97"/>
      <c r="C49" s="78"/>
      <c r="D49" s="73"/>
      <c r="E49" s="73"/>
      <c r="F49" s="73"/>
      <c r="G49" s="73"/>
      <c r="H49" s="73"/>
    </row>
    <row r="50" spans="1:8" s="49" customFormat="1">
      <c r="A50" s="73"/>
      <c r="B50" s="97"/>
      <c r="C50" s="78"/>
      <c r="D50" s="73"/>
      <c r="E50" s="73"/>
      <c r="F50" s="73"/>
      <c r="G50" s="73"/>
      <c r="H50" s="73"/>
    </row>
    <row r="51" spans="1:8" s="49" customFormat="1">
      <c r="A51" s="73"/>
      <c r="B51" s="97"/>
      <c r="C51" s="78"/>
      <c r="D51" s="73"/>
      <c r="E51" s="73"/>
      <c r="F51" s="73"/>
      <c r="G51" s="73"/>
      <c r="H51" s="73"/>
    </row>
    <row r="52" spans="1:8" s="49" customFormat="1">
      <c r="A52" s="73"/>
      <c r="B52" s="97"/>
      <c r="C52" s="78"/>
      <c r="D52" s="73"/>
      <c r="E52" s="73"/>
      <c r="F52" s="73"/>
      <c r="G52" s="73"/>
      <c r="H52" s="73"/>
    </row>
    <row r="53" spans="1:8" s="49" customFormat="1">
      <c r="A53" s="73"/>
      <c r="B53" s="97"/>
      <c r="C53" s="78"/>
      <c r="D53" s="73"/>
      <c r="E53" s="73"/>
      <c r="F53" s="73"/>
      <c r="G53" s="73"/>
      <c r="H53" s="73"/>
    </row>
    <row r="54" spans="1:8" s="49" customFormat="1">
      <c r="A54" s="73"/>
      <c r="B54" s="97"/>
      <c r="C54" s="78"/>
      <c r="D54" s="73"/>
      <c r="E54" s="73"/>
      <c r="F54" s="73"/>
      <c r="G54" s="73"/>
      <c r="H54" s="73"/>
    </row>
    <row r="55" spans="1:8" s="49" customFormat="1">
      <c r="A55" s="73"/>
      <c r="B55" s="97"/>
      <c r="C55" s="78"/>
      <c r="D55" s="73"/>
      <c r="E55" s="73"/>
      <c r="F55" s="73"/>
      <c r="G55" s="73"/>
      <c r="H55" s="73"/>
    </row>
    <row r="56" spans="1:8" s="49" customFormat="1">
      <c r="A56" s="73"/>
      <c r="B56" s="97"/>
      <c r="C56" s="78"/>
      <c r="D56" s="73"/>
      <c r="E56" s="73"/>
      <c r="F56" s="73"/>
      <c r="G56" s="73"/>
      <c r="H56" s="73"/>
    </row>
    <row r="57" spans="1:8" s="49" customFormat="1">
      <c r="A57" s="73"/>
      <c r="B57" s="97"/>
      <c r="C57" s="78"/>
      <c r="D57" s="73"/>
      <c r="E57" s="73"/>
      <c r="F57" s="73"/>
      <c r="G57" s="73"/>
      <c r="H57" s="73"/>
    </row>
    <row r="58" spans="1:8" s="49" customFormat="1">
      <c r="A58" s="73"/>
      <c r="B58" s="97"/>
      <c r="C58" s="78"/>
      <c r="D58" s="73"/>
      <c r="E58" s="73"/>
      <c r="F58" s="73"/>
      <c r="G58" s="73"/>
      <c r="H58" s="73"/>
    </row>
    <row r="59" spans="1:8" s="49" customFormat="1">
      <c r="A59" s="73"/>
      <c r="B59" s="97"/>
      <c r="C59" s="78"/>
      <c r="D59" s="73"/>
      <c r="E59" s="73"/>
      <c r="F59" s="73"/>
      <c r="G59" s="73"/>
      <c r="H59" s="73"/>
    </row>
    <row r="60" spans="1:8" s="49" customFormat="1">
      <c r="A60" s="73"/>
      <c r="B60" s="97"/>
      <c r="C60" s="78"/>
      <c r="D60" s="73"/>
      <c r="E60" s="73"/>
      <c r="F60" s="73"/>
      <c r="G60" s="73"/>
      <c r="H60" s="73"/>
    </row>
    <row r="61" spans="1:8" s="49" customFormat="1">
      <c r="A61" s="73"/>
      <c r="B61" s="97"/>
      <c r="C61" s="78"/>
      <c r="D61" s="73"/>
      <c r="E61" s="73"/>
      <c r="F61" s="73"/>
      <c r="G61" s="73"/>
      <c r="H61" s="73"/>
    </row>
    <row r="62" spans="1:8" s="49" customFormat="1">
      <c r="A62" s="73"/>
      <c r="B62" s="97"/>
      <c r="C62" s="78"/>
      <c r="D62" s="73"/>
      <c r="E62" s="73"/>
      <c r="F62" s="73"/>
      <c r="G62" s="73"/>
      <c r="H62" s="73"/>
    </row>
    <row r="63" spans="1:8" s="49" customFormat="1">
      <c r="A63" s="73"/>
      <c r="B63" s="97"/>
      <c r="C63" s="78"/>
      <c r="D63" s="73"/>
      <c r="E63" s="73"/>
      <c r="F63" s="73"/>
      <c r="G63" s="73"/>
      <c r="H63" s="73"/>
    </row>
    <row r="64" spans="1:8" s="49" customFormat="1">
      <c r="A64" s="73"/>
      <c r="B64" s="97"/>
      <c r="C64" s="78"/>
      <c r="D64" s="73"/>
      <c r="E64" s="73"/>
      <c r="F64" s="73"/>
      <c r="G64" s="73"/>
      <c r="H64" s="73"/>
    </row>
    <row r="65" spans="1:8" s="49" customFormat="1">
      <c r="A65" s="73"/>
      <c r="B65" s="97"/>
      <c r="C65" s="78"/>
      <c r="D65" s="73"/>
      <c r="E65" s="73"/>
      <c r="F65" s="73"/>
      <c r="G65" s="73"/>
      <c r="H65" s="73"/>
    </row>
    <row r="66" spans="1:8" s="49" customFormat="1">
      <c r="A66" s="73"/>
      <c r="B66" s="97"/>
      <c r="C66" s="78"/>
      <c r="D66" s="73"/>
      <c r="E66" s="73"/>
      <c r="F66" s="73"/>
      <c r="G66" s="73"/>
      <c r="H66" s="73"/>
    </row>
    <row r="67" spans="1:8" s="49" customFormat="1">
      <c r="A67" s="73"/>
      <c r="B67" s="97"/>
      <c r="C67" s="78"/>
      <c r="D67" s="73"/>
      <c r="E67" s="73"/>
      <c r="F67" s="73"/>
      <c r="G67" s="73"/>
      <c r="H67" s="73"/>
    </row>
    <row r="68" spans="1:8" s="49" customFormat="1">
      <c r="A68" s="73"/>
      <c r="B68" s="97"/>
      <c r="C68" s="78"/>
      <c r="D68" s="73"/>
      <c r="E68" s="73"/>
      <c r="F68" s="73"/>
      <c r="G68" s="73"/>
      <c r="H68" s="73"/>
    </row>
    <row r="69" spans="1:8" s="49" customFormat="1">
      <c r="A69" s="73"/>
      <c r="B69" s="97"/>
      <c r="C69" s="78"/>
      <c r="D69" s="73"/>
      <c r="E69" s="73"/>
      <c r="F69" s="73"/>
      <c r="G69" s="73"/>
      <c r="H69" s="73"/>
    </row>
    <row r="70" spans="1:8" s="49" customFormat="1">
      <c r="A70" s="73"/>
      <c r="B70" s="97"/>
      <c r="C70" s="78"/>
      <c r="D70" s="73"/>
      <c r="E70" s="73"/>
      <c r="F70" s="73"/>
      <c r="G70" s="73"/>
      <c r="H70" s="73"/>
    </row>
    <row r="71" spans="1:8" s="49" customFormat="1">
      <c r="A71" s="73"/>
      <c r="B71" s="97"/>
      <c r="C71" s="78"/>
      <c r="D71" s="73"/>
      <c r="E71" s="73"/>
      <c r="F71" s="73"/>
      <c r="G71" s="73"/>
      <c r="H71" s="73"/>
    </row>
    <row r="72" spans="1:8" s="49" customFormat="1">
      <c r="A72" s="73"/>
      <c r="B72" s="97"/>
      <c r="C72" s="78"/>
      <c r="D72" s="73"/>
      <c r="E72" s="73"/>
      <c r="F72" s="73"/>
      <c r="G72" s="73"/>
      <c r="H72" s="73"/>
    </row>
    <row r="73" spans="1:8" s="49" customFormat="1">
      <c r="A73" s="73"/>
      <c r="B73" s="97"/>
      <c r="C73" s="78"/>
      <c r="D73" s="73"/>
      <c r="E73" s="73"/>
      <c r="F73" s="73"/>
      <c r="G73" s="73"/>
      <c r="H73" s="73"/>
    </row>
    <row r="74" spans="1:8" s="49" customFormat="1">
      <c r="A74" s="73"/>
      <c r="B74" s="97"/>
      <c r="C74" s="78"/>
      <c r="D74" s="73"/>
      <c r="E74" s="73"/>
      <c r="F74" s="73"/>
      <c r="G74" s="73"/>
      <c r="H74" s="73"/>
    </row>
    <row r="75" spans="1:8" s="49" customFormat="1">
      <c r="A75" s="73"/>
      <c r="B75" s="97"/>
      <c r="C75" s="78"/>
      <c r="D75" s="73"/>
      <c r="E75" s="73"/>
      <c r="F75" s="73"/>
      <c r="G75" s="73"/>
      <c r="H75" s="73"/>
    </row>
    <row r="76" spans="1:8" s="49" customFormat="1">
      <c r="A76" s="73"/>
      <c r="B76" s="97"/>
      <c r="C76" s="78"/>
      <c r="D76" s="73"/>
      <c r="E76" s="73"/>
      <c r="F76" s="73"/>
      <c r="G76" s="73"/>
      <c r="H76" s="73"/>
    </row>
    <row r="77" spans="1:8" s="49" customFormat="1">
      <c r="A77" s="73"/>
      <c r="B77" s="97"/>
      <c r="C77" s="78"/>
      <c r="D77" s="73"/>
      <c r="E77" s="73"/>
      <c r="F77" s="73"/>
      <c r="G77" s="73"/>
      <c r="H77" s="73"/>
    </row>
    <row r="78" spans="1:8" s="49" customFormat="1">
      <c r="A78" s="73"/>
      <c r="B78" s="97"/>
      <c r="C78" s="78"/>
      <c r="D78" s="73"/>
      <c r="E78" s="73"/>
      <c r="F78" s="73"/>
      <c r="G78" s="73"/>
      <c r="H78" s="73"/>
    </row>
    <row r="79" spans="1:8" s="49" customFormat="1">
      <c r="A79" s="73"/>
      <c r="B79" s="97"/>
      <c r="C79" s="78"/>
      <c r="D79" s="73"/>
      <c r="E79" s="73"/>
      <c r="F79" s="73"/>
      <c r="G79" s="73"/>
      <c r="H79" s="73"/>
    </row>
    <row r="80" spans="1:8" s="49" customFormat="1">
      <c r="A80" s="73"/>
      <c r="B80" s="97"/>
      <c r="C80" s="78"/>
      <c r="D80" s="73"/>
      <c r="E80" s="73"/>
      <c r="F80" s="73"/>
      <c r="G80" s="73"/>
      <c r="H80" s="73"/>
    </row>
    <row r="81" spans="1:8" s="49" customFormat="1">
      <c r="A81" s="73"/>
      <c r="B81" s="97"/>
      <c r="C81" s="78"/>
      <c r="D81" s="73"/>
      <c r="E81" s="73"/>
      <c r="F81" s="73"/>
      <c r="G81" s="73"/>
      <c r="H81" s="73"/>
    </row>
    <row r="82" spans="1:8" s="49" customFormat="1">
      <c r="A82" s="73"/>
      <c r="B82" s="97"/>
      <c r="C82" s="78"/>
      <c r="D82" s="73"/>
      <c r="E82" s="73"/>
      <c r="F82" s="73"/>
      <c r="G82" s="73"/>
      <c r="H82" s="73"/>
    </row>
    <row r="83" spans="1:8" s="49" customFormat="1">
      <c r="A83" s="73"/>
      <c r="B83" s="97"/>
      <c r="C83" s="78"/>
      <c r="D83" s="73"/>
      <c r="E83" s="73"/>
      <c r="F83" s="73"/>
      <c r="G83" s="73"/>
      <c r="H83" s="73"/>
    </row>
    <row r="84" spans="1:8" s="49" customFormat="1">
      <c r="A84" s="73"/>
      <c r="B84" s="97"/>
      <c r="C84" s="78"/>
      <c r="D84" s="73"/>
      <c r="E84" s="73"/>
      <c r="F84" s="73"/>
      <c r="G84" s="73"/>
      <c r="H84" s="73"/>
    </row>
    <row r="85" spans="1:8" s="24" customFormat="1">
      <c r="A85" s="73"/>
      <c r="B85" s="97"/>
      <c r="C85" s="78"/>
      <c r="D85" s="73"/>
      <c r="E85" s="73"/>
      <c r="F85" s="73"/>
      <c r="G85" s="73"/>
      <c r="H85" s="73"/>
    </row>
    <row r="86" spans="1:8" s="49" customFormat="1">
      <c r="A86" s="73"/>
      <c r="B86" s="97"/>
      <c r="C86" s="78"/>
      <c r="D86" s="73"/>
      <c r="E86" s="73"/>
      <c r="F86" s="73"/>
      <c r="G86" s="73"/>
      <c r="H86" s="73"/>
    </row>
    <row r="87" spans="1:8" s="49" customFormat="1">
      <c r="A87" s="73"/>
      <c r="B87" s="97"/>
      <c r="C87" s="78"/>
      <c r="D87" s="73"/>
      <c r="E87" s="73"/>
      <c r="F87" s="73"/>
      <c r="G87" s="73"/>
      <c r="H87" s="73"/>
    </row>
    <row r="88" spans="1:8" s="49" customFormat="1">
      <c r="A88" s="73"/>
      <c r="B88" s="97"/>
      <c r="C88" s="78"/>
      <c r="D88" s="73"/>
      <c r="E88" s="73"/>
      <c r="F88" s="73"/>
      <c r="G88" s="73"/>
      <c r="H88" s="73"/>
    </row>
    <row r="89" spans="1:8" s="49" customFormat="1">
      <c r="A89" s="73"/>
      <c r="B89" s="97"/>
      <c r="C89" s="78"/>
      <c r="D89" s="73"/>
      <c r="E89" s="73"/>
      <c r="F89" s="73"/>
      <c r="G89" s="73"/>
      <c r="H89" s="73"/>
    </row>
    <row r="90" spans="1:8" s="25" customFormat="1">
      <c r="A90" s="43"/>
      <c r="B90" s="97"/>
      <c r="C90" s="78"/>
      <c r="D90" s="43"/>
      <c r="E90" s="43"/>
      <c r="F90" s="43"/>
      <c r="G90" s="43"/>
      <c r="H90" s="43"/>
    </row>
    <row r="91" spans="1:8" s="25" customFormat="1">
      <c r="A91" s="43"/>
      <c r="B91" s="97"/>
      <c r="C91" s="78"/>
      <c r="D91" s="43"/>
      <c r="E91" s="43"/>
      <c r="F91" s="43"/>
      <c r="G91" s="43"/>
      <c r="H91" s="43"/>
    </row>
    <row r="92" spans="1:8" s="25" customFormat="1">
      <c r="A92" s="43"/>
      <c r="B92" s="97"/>
      <c r="C92" s="78"/>
      <c r="D92" s="43"/>
      <c r="E92" s="43"/>
      <c r="F92" s="43"/>
      <c r="G92" s="43"/>
      <c r="H92" s="43"/>
    </row>
    <row r="93" spans="1:8" s="25" customFormat="1">
      <c r="A93" s="43"/>
      <c r="B93" s="97"/>
      <c r="C93" s="78"/>
      <c r="D93" s="43"/>
      <c r="E93" s="43"/>
      <c r="F93" s="43"/>
      <c r="G93" s="43"/>
      <c r="H93" s="43"/>
    </row>
    <row r="94" spans="1:8" s="25" customFormat="1">
      <c r="A94" s="43"/>
      <c r="B94" s="97"/>
      <c r="C94" s="78"/>
      <c r="D94" s="43"/>
      <c r="E94" s="43"/>
      <c r="F94" s="43"/>
      <c r="G94" s="43"/>
      <c r="H94" s="43"/>
    </row>
    <row r="95" spans="1:8" s="25" customFormat="1">
      <c r="A95" s="43"/>
      <c r="B95" s="97"/>
      <c r="C95" s="78"/>
      <c r="D95" s="43"/>
      <c r="E95" s="43"/>
      <c r="F95" s="43"/>
      <c r="G95" s="43"/>
      <c r="H95" s="43"/>
    </row>
    <row r="96" spans="1:8" s="25" customFormat="1">
      <c r="A96" s="43"/>
      <c r="B96" s="97"/>
      <c r="C96" s="78"/>
      <c r="D96" s="43"/>
      <c r="E96" s="43"/>
      <c r="F96" s="43"/>
      <c r="G96" s="43"/>
      <c r="H96" s="43"/>
    </row>
    <row r="97" spans="1:8" s="25" customFormat="1">
      <c r="A97" s="43"/>
      <c r="B97" s="97"/>
      <c r="C97" s="78"/>
      <c r="D97" s="43"/>
      <c r="E97" s="43"/>
      <c r="F97" s="43"/>
      <c r="G97" s="43"/>
      <c r="H97" s="43"/>
    </row>
    <row r="98" spans="1:8" s="25" customFormat="1">
      <c r="A98" s="43"/>
      <c r="B98" s="97"/>
      <c r="C98" s="78"/>
      <c r="D98" s="43"/>
      <c r="E98" s="43"/>
      <c r="F98" s="43"/>
      <c r="G98" s="43"/>
      <c r="H98" s="43"/>
    </row>
    <row r="99" spans="1:8" s="25" customFormat="1">
      <c r="A99" s="43"/>
      <c r="B99" s="97"/>
      <c r="C99" s="78"/>
      <c r="D99" s="43"/>
      <c r="E99" s="43"/>
      <c r="F99" s="43"/>
      <c r="G99" s="43"/>
      <c r="H99" s="43"/>
    </row>
    <row r="100" spans="1:8" s="25" customFormat="1">
      <c r="A100" s="43"/>
      <c r="B100" s="97"/>
      <c r="C100" s="78"/>
      <c r="D100" s="43"/>
      <c r="E100" s="43"/>
      <c r="F100" s="43"/>
      <c r="G100" s="43"/>
      <c r="H100" s="43"/>
    </row>
    <row r="101" spans="1:8" s="25" customFormat="1">
      <c r="A101" s="43"/>
      <c r="B101" s="97"/>
      <c r="C101" s="78"/>
      <c r="D101" s="43"/>
      <c r="E101" s="43"/>
      <c r="F101" s="43"/>
      <c r="G101" s="43"/>
      <c r="H101" s="43"/>
    </row>
    <row r="102" spans="1:8" s="25" customFormat="1">
      <c r="A102" s="43"/>
      <c r="B102" s="97"/>
      <c r="C102" s="78"/>
      <c r="D102" s="43"/>
      <c r="E102" s="43"/>
      <c r="F102" s="43"/>
      <c r="G102" s="43"/>
      <c r="H102" s="43"/>
    </row>
    <row r="103" spans="1:8" s="25" customFormat="1">
      <c r="A103" s="43"/>
      <c r="B103" s="97"/>
      <c r="C103" s="78"/>
      <c r="D103" s="43"/>
      <c r="E103" s="43"/>
      <c r="F103" s="43"/>
      <c r="G103" s="43"/>
      <c r="H103" s="43"/>
    </row>
    <row r="104" spans="1:8" s="25" customFormat="1">
      <c r="A104" s="43"/>
      <c r="B104" s="97"/>
      <c r="C104" s="78"/>
      <c r="D104" s="43"/>
      <c r="E104" s="43"/>
      <c r="F104" s="43"/>
      <c r="G104" s="43"/>
      <c r="H104" s="43"/>
    </row>
    <row r="105" spans="1:8" s="25" customFormat="1">
      <c r="A105" s="43"/>
      <c r="B105" s="97"/>
      <c r="C105" s="78"/>
      <c r="D105" s="43"/>
      <c r="E105" s="43"/>
      <c r="F105" s="43"/>
      <c r="G105" s="43"/>
      <c r="H105" s="43"/>
    </row>
    <row r="106" spans="1:8" s="25" customFormat="1">
      <c r="A106" s="43"/>
      <c r="B106" s="97"/>
      <c r="C106" s="78"/>
      <c r="D106" s="43"/>
      <c r="E106" s="43"/>
      <c r="F106" s="43"/>
      <c r="G106" s="43"/>
      <c r="H106" s="43"/>
    </row>
    <row r="107" spans="1:8" s="25" customFormat="1">
      <c r="A107" s="43"/>
      <c r="B107" s="97"/>
      <c r="C107" s="78"/>
      <c r="D107" s="43"/>
      <c r="E107" s="43"/>
      <c r="F107" s="43"/>
      <c r="G107" s="43"/>
      <c r="H107" s="43"/>
    </row>
    <row r="108" spans="1:8" s="25" customFormat="1">
      <c r="A108" s="43"/>
      <c r="B108" s="97"/>
      <c r="C108" s="78"/>
      <c r="D108" s="43"/>
      <c r="E108" s="43"/>
      <c r="F108" s="43"/>
      <c r="G108" s="43"/>
      <c r="H108" s="43"/>
    </row>
    <row r="109" spans="1:8" s="25" customFormat="1">
      <c r="A109" s="43"/>
      <c r="B109" s="97"/>
      <c r="C109" s="78"/>
      <c r="D109" s="43"/>
      <c r="E109" s="43"/>
      <c r="F109" s="43"/>
      <c r="G109" s="43"/>
      <c r="H109" s="43"/>
    </row>
    <row r="110" spans="1:8" s="25" customFormat="1">
      <c r="A110" s="43"/>
      <c r="B110" s="97"/>
      <c r="C110" s="78"/>
      <c r="D110" s="43"/>
      <c r="E110" s="43"/>
      <c r="F110" s="43"/>
      <c r="G110" s="43"/>
      <c r="H110" s="43"/>
    </row>
    <row r="111" spans="1:8" s="25" customFormat="1">
      <c r="A111" s="43"/>
      <c r="B111" s="97"/>
      <c r="C111" s="78"/>
      <c r="D111" s="43"/>
      <c r="E111" s="43"/>
      <c r="F111" s="43"/>
      <c r="G111" s="43"/>
      <c r="H111" s="43"/>
    </row>
    <row r="112" spans="1:8" s="25" customFormat="1">
      <c r="A112" s="43"/>
      <c r="B112" s="97"/>
      <c r="C112" s="78"/>
      <c r="D112" s="43"/>
      <c r="E112" s="43"/>
      <c r="F112" s="43"/>
      <c r="G112" s="43"/>
      <c r="H112" s="43"/>
    </row>
    <row r="113" spans="1:8" s="25" customFormat="1">
      <c r="A113" s="43"/>
      <c r="B113" s="97"/>
      <c r="C113" s="78"/>
      <c r="D113" s="43"/>
      <c r="E113" s="43"/>
      <c r="F113" s="43"/>
      <c r="G113" s="43"/>
      <c r="H113" s="43"/>
    </row>
    <row r="114" spans="1:8" s="25" customFormat="1">
      <c r="A114" s="43"/>
      <c r="B114" s="97"/>
      <c r="C114" s="78"/>
      <c r="D114" s="43"/>
      <c r="E114" s="43"/>
      <c r="F114" s="43"/>
      <c r="G114" s="43"/>
      <c r="H114" s="43"/>
    </row>
    <row r="115" spans="1:8" s="25" customFormat="1">
      <c r="A115" s="43"/>
      <c r="B115" s="97"/>
      <c r="C115" s="78"/>
      <c r="D115" s="43"/>
      <c r="E115" s="43"/>
      <c r="F115" s="43"/>
      <c r="G115" s="43"/>
      <c r="H115" s="43"/>
    </row>
    <row r="116" spans="1:8" s="25" customFormat="1">
      <c r="A116" s="43"/>
      <c r="B116" s="97"/>
      <c r="C116" s="78"/>
      <c r="D116" s="43"/>
      <c r="E116" s="43"/>
      <c r="F116" s="43"/>
      <c r="G116" s="43"/>
      <c r="H116" s="43"/>
    </row>
    <row r="117" spans="1:8" s="25" customFormat="1">
      <c r="A117" s="43"/>
      <c r="B117" s="97"/>
      <c r="C117" s="78"/>
      <c r="D117" s="43"/>
      <c r="E117" s="43"/>
      <c r="F117" s="43"/>
      <c r="G117" s="43"/>
      <c r="H117" s="43"/>
    </row>
    <row r="118" spans="1:8" s="25" customFormat="1">
      <c r="A118" s="43"/>
      <c r="B118" s="97"/>
      <c r="C118" s="78"/>
      <c r="D118" s="43"/>
      <c r="E118" s="43"/>
      <c r="F118" s="43"/>
      <c r="G118" s="43"/>
      <c r="H118" s="43"/>
    </row>
    <row r="119" spans="1:8" s="25" customFormat="1">
      <c r="A119" s="43"/>
      <c r="B119" s="97"/>
      <c r="C119" s="78"/>
      <c r="D119" s="43"/>
      <c r="E119" s="43"/>
      <c r="F119" s="43"/>
      <c r="G119" s="43"/>
      <c r="H119" s="43"/>
    </row>
    <row r="120" spans="1:8" s="25" customFormat="1">
      <c r="A120" s="43"/>
      <c r="B120" s="97"/>
      <c r="C120" s="78"/>
      <c r="D120" s="43"/>
      <c r="E120" s="43"/>
      <c r="F120" s="43"/>
      <c r="G120" s="43"/>
      <c r="H120" s="43"/>
    </row>
    <row r="121" spans="1:8" s="25" customFormat="1">
      <c r="A121" s="43"/>
      <c r="B121" s="97"/>
      <c r="C121" s="78"/>
      <c r="D121" s="43"/>
      <c r="E121" s="43"/>
      <c r="F121" s="43"/>
      <c r="G121" s="43"/>
      <c r="H121" s="43"/>
    </row>
    <row r="122" spans="1:8" s="25" customFormat="1">
      <c r="A122" s="43"/>
      <c r="B122" s="97"/>
      <c r="C122" s="78"/>
      <c r="D122" s="43"/>
      <c r="E122" s="43"/>
      <c r="F122" s="43"/>
      <c r="G122" s="43"/>
      <c r="H122" s="43"/>
    </row>
    <row r="123" spans="1:8" s="25" customFormat="1">
      <c r="A123" s="43"/>
      <c r="B123" s="97"/>
      <c r="C123" s="78"/>
      <c r="D123" s="43"/>
      <c r="E123" s="43"/>
      <c r="F123" s="43"/>
      <c r="G123" s="43"/>
      <c r="H123" s="43"/>
    </row>
    <row r="124" spans="1:8" s="25" customFormat="1">
      <c r="A124" s="43"/>
      <c r="B124" s="97"/>
      <c r="C124" s="78"/>
      <c r="D124" s="43"/>
      <c r="E124" s="43"/>
      <c r="F124" s="43"/>
      <c r="G124" s="43"/>
      <c r="H124" s="43"/>
    </row>
    <row r="125" spans="1:8" s="25" customFormat="1">
      <c r="A125" s="43"/>
      <c r="B125" s="97"/>
      <c r="C125" s="78"/>
      <c r="D125" s="43"/>
      <c r="E125" s="43"/>
      <c r="F125" s="43"/>
      <c r="G125" s="43"/>
      <c r="H125" s="43"/>
    </row>
    <row r="126" spans="1:8" s="25" customFormat="1">
      <c r="A126" s="43"/>
      <c r="B126" s="97"/>
      <c r="C126" s="78"/>
      <c r="D126" s="43"/>
      <c r="E126" s="43"/>
      <c r="F126" s="43"/>
      <c r="G126" s="43"/>
      <c r="H126" s="43"/>
    </row>
    <row r="127" spans="1:8" s="25" customFormat="1">
      <c r="A127" s="43"/>
      <c r="B127" s="97"/>
      <c r="C127" s="78"/>
      <c r="D127" s="43"/>
      <c r="E127" s="43"/>
      <c r="F127" s="43"/>
      <c r="G127" s="43"/>
      <c r="H127" s="43"/>
    </row>
    <row r="128" spans="1:8" s="25" customFormat="1">
      <c r="A128" s="43"/>
      <c r="B128" s="97"/>
      <c r="C128" s="78"/>
      <c r="D128" s="43"/>
      <c r="E128" s="43"/>
      <c r="F128" s="43"/>
      <c r="G128" s="43"/>
      <c r="H128" s="43"/>
    </row>
    <row r="129" spans="1:8" s="25" customFormat="1">
      <c r="A129" s="43"/>
      <c r="B129" s="97"/>
      <c r="C129" s="78"/>
      <c r="D129" s="43"/>
      <c r="E129" s="43"/>
      <c r="F129" s="43"/>
      <c r="G129" s="43"/>
      <c r="H129" s="43"/>
    </row>
    <row r="130" spans="1:8" s="25" customFormat="1">
      <c r="A130" s="43"/>
      <c r="B130" s="97"/>
      <c r="C130" s="78"/>
      <c r="D130" s="43"/>
      <c r="E130" s="43"/>
      <c r="F130" s="43"/>
      <c r="G130" s="43"/>
      <c r="H130" s="43"/>
    </row>
    <row r="131" spans="1:8" s="25" customFormat="1">
      <c r="A131" s="43"/>
      <c r="B131" s="97"/>
      <c r="C131" s="78"/>
      <c r="D131" s="43"/>
      <c r="E131" s="43"/>
      <c r="F131" s="43"/>
      <c r="G131" s="43"/>
      <c r="H131" s="43"/>
    </row>
    <row r="132" spans="1:8" s="25" customFormat="1">
      <c r="A132" s="43"/>
      <c r="B132" s="97"/>
      <c r="C132" s="78"/>
      <c r="D132" s="43"/>
      <c r="E132" s="43"/>
      <c r="F132" s="43"/>
      <c r="G132" s="43"/>
      <c r="H132" s="43"/>
    </row>
    <row r="133" spans="1:8" s="25" customFormat="1">
      <c r="A133" s="43"/>
      <c r="B133" s="97"/>
      <c r="C133" s="78"/>
      <c r="D133" s="43"/>
      <c r="E133" s="43"/>
      <c r="F133" s="43"/>
      <c r="G133" s="43"/>
      <c r="H133" s="43"/>
    </row>
  </sheetData>
  <mergeCells count="10">
    <mergeCell ref="A24:A25"/>
    <mergeCell ref="B5:B10"/>
    <mergeCell ref="B11:B17"/>
    <mergeCell ref="B18:B23"/>
    <mergeCell ref="B24:B25"/>
    <mergeCell ref="A1:E1"/>
    <mergeCell ref="A4:B4"/>
    <mergeCell ref="A5:A10"/>
    <mergeCell ref="A11:A17"/>
    <mergeCell ref="A18:A23"/>
  </mergeCells>
  <phoneticPr fontId="34" type="noConversion"/>
  <pageMargins left="0.75138888888888899" right="0.75138888888888899" top="0.51180555555555596" bottom="0.27500000000000002" header="0.5" footer="0.27500000000000002"/>
  <pageSetup paperSize="9" scale="81" fitToHeight="0" orientation="landscape"/>
  <headerFooter>
    <oddFooter>&amp;C第 &amp;P 页，共 &amp;N 页</oddFooter>
  </headerFooter>
  <rowBreaks count="3" manualBreakCount="3">
    <brk id="10" max="16383" man="1"/>
    <brk id="17" max="16383" man="1"/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5"/>
  <sheetViews>
    <sheetView showZeros="0" zoomScale="90" zoomScaleNormal="90" workbookViewId="0">
      <pane xSplit="2" ySplit="3" topLeftCell="C4" activePane="bottomRight" state="frozen"/>
      <selection pane="topRight"/>
      <selection pane="bottomLeft"/>
      <selection pane="bottomRight" activeCell="E9" sqref="E9"/>
    </sheetView>
  </sheetViews>
  <sheetFormatPr defaultColWidth="9" defaultRowHeight="18.75"/>
  <cols>
    <col min="1" max="1" width="6.75" style="43" customWidth="1"/>
    <col min="2" max="2" width="29.125" style="97" customWidth="1"/>
    <col min="3" max="3" width="16.875" style="78" customWidth="1"/>
    <col min="4" max="4" width="20.25" style="43" customWidth="1"/>
    <col min="5" max="5" width="27.875" style="43" customWidth="1"/>
    <col min="6" max="16384" width="9" style="43"/>
  </cols>
  <sheetData>
    <row r="1" spans="1:8" s="34" customFormat="1" ht="54" customHeight="1">
      <c r="A1" s="227" t="s">
        <v>375</v>
      </c>
      <c r="B1" s="228"/>
      <c r="C1" s="229"/>
      <c r="D1" s="227"/>
      <c r="E1" s="227"/>
      <c r="F1" s="85"/>
    </row>
    <row r="2" spans="1:8">
      <c r="A2" s="87" t="s">
        <v>401</v>
      </c>
      <c r="E2" s="88" t="s">
        <v>76</v>
      </c>
    </row>
    <row r="3" spans="1:8" s="73" customFormat="1" ht="42.95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8" s="73" customFormat="1" ht="42.95" customHeight="1">
      <c r="A4" s="230" t="s">
        <v>378</v>
      </c>
      <c r="B4" s="231"/>
      <c r="C4" s="83">
        <f>SUM(C5:C9)</f>
        <v>70</v>
      </c>
      <c r="D4" s="82"/>
      <c r="E4" s="82"/>
    </row>
    <row r="5" spans="1:8" s="73" customFormat="1" ht="42.95" customHeight="1">
      <c r="A5" s="82">
        <v>1</v>
      </c>
      <c r="B5" s="111" t="s">
        <v>398</v>
      </c>
      <c r="C5" s="83">
        <v>15</v>
      </c>
      <c r="D5" s="15">
        <v>2010302</v>
      </c>
      <c r="E5" s="15" t="s">
        <v>389</v>
      </c>
    </row>
    <row r="6" spans="1:8" s="73" customFormat="1" ht="53.1" customHeight="1">
      <c r="A6" s="82">
        <v>2</v>
      </c>
      <c r="B6" s="38" t="s">
        <v>402</v>
      </c>
      <c r="C6" s="39">
        <v>10</v>
      </c>
      <c r="D6" s="42">
        <v>2011199</v>
      </c>
      <c r="E6" s="42" t="s">
        <v>403</v>
      </c>
    </row>
    <row r="7" spans="1:8" s="73" customFormat="1" ht="53.1" customHeight="1">
      <c r="A7" s="82">
        <v>3</v>
      </c>
      <c r="B7" s="15" t="s">
        <v>404</v>
      </c>
      <c r="C7" s="39">
        <v>10</v>
      </c>
      <c r="D7" s="42">
        <v>2011199</v>
      </c>
      <c r="E7" s="42" t="s">
        <v>403</v>
      </c>
    </row>
    <row r="8" spans="1:8" s="73" customFormat="1" ht="53.1" customHeight="1">
      <c r="A8" s="82">
        <v>4</v>
      </c>
      <c r="B8" s="15" t="s">
        <v>405</v>
      </c>
      <c r="C8" s="39">
        <v>15</v>
      </c>
      <c r="D8" s="42">
        <v>2011199</v>
      </c>
      <c r="E8" s="42" t="s">
        <v>403</v>
      </c>
    </row>
    <row r="9" spans="1:8" s="24" customFormat="1" ht="72" customHeight="1">
      <c r="A9" s="82">
        <v>5</v>
      </c>
      <c r="B9" s="38" t="s">
        <v>406</v>
      </c>
      <c r="C9" s="39">
        <v>20</v>
      </c>
      <c r="D9" s="42">
        <v>2011199</v>
      </c>
      <c r="E9" s="42" t="s">
        <v>403</v>
      </c>
      <c r="F9" s="73"/>
      <c r="G9" s="73"/>
    </row>
    <row r="10" spans="1:8" s="49" customFormat="1">
      <c r="A10" s="73"/>
      <c r="B10" s="97"/>
      <c r="C10" s="78"/>
      <c r="D10" s="73"/>
      <c r="E10" s="73"/>
      <c r="F10" s="73"/>
      <c r="G10" s="73"/>
      <c r="H10" s="73"/>
    </row>
    <row r="11" spans="1:8" s="49" customFormat="1">
      <c r="A11" s="73"/>
      <c r="B11" s="97"/>
      <c r="C11" s="78"/>
      <c r="D11" s="73"/>
      <c r="E11" s="73"/>
      <c r="F11" s="73"/>
      <c r="G11" s="73"/>
      <c r="H11" s="73"/>
    </row>
    <row r="12" spans="1:8" s="49" customFormat="1">
      <c r="A12" s="73"/>
      <c r="B12" s="97"/>
      <c r="C12" s="78"/>
      <c r="D12" s="73"/>
      <c r="E12" s="73"/>
      <c r="F12" s="73"/>
      <c r="G12" s="73"/>
      <c r="H12" s="73"/>
    </row>
    <row r="13" spans="1:8" s="49" customFormat="1">
      <c r="A13" s="73"/>
      <c r="B13" s="97"/>
      <c r="C13" s="78"/>
      <c r="D13" s="73"/>
      <c r="E13" s="73"/>
      <c r="F13" s="73"/>
      <c r="G13" s="73"/>
      <c r="H13" s="73"/>
    </row>
    <row r="14" spans="1:8" s="49" customFormat="1">
      <c r="A14" s="73"/>
      <c r="B14" s="97"/>
      <c r="C14" s="78"/>
      <c r="D14" s="73"/>
      <c r="E14" s="73"/>
      <c r="F14" s="73"/>
      <c r="G14" s="73"/>
      <c r="H14" s="73"/>
    </row>
    <row r="15" spans="1:8" s="49" customFormat="1">
      <c r="A15" s="73"/>
      <c r="B15" s="97"/>
      <c r="C15" s="78"/>
      <c r="D15" s="73"/>
      <c r="E15" s="73"/>
      <c r="F15" s="73"/>
      <c r="G15" s="73"/>
      <c r="H15" s="73"/>
    </row>
    <row r="16" spans="1:8" s="49" customFormat="1">
      <c r="A16" s="73"/>
      <c r="B16" s="97"/>
      <c r="C16" s="78"/>
      <c r="D16" s="73"/>
      <c r="E16" s="73"/>
      <c r="F16" s="73"/>
      <c r="G16" s="73"/>
      <c r="H16" s="73"/>
    </row>
    <row r="17" spans="1:8" s="49" customFormat="1">
      <c r="A17" s="73"/>
      <c r="B17" s="97"/>
      <c r="C17" s="78"/>
      <c r="D17" s="73"/>
      <c r="E17" s="73"/>
      <c r="F17" s="73"/>
      <c r="G17" s="73"/>
      <c r="H17" s="73"/>
    </row>
    <row r="18" spans="1:8" s="49" customFormat="1">
      <c r="A18" s="73"/>
      <c r="B18" s="97"/>
      <c r="C18" s="78"/>
      <c r="D18" s="73"/>
      <c r="E18" s="73"/>
      <c r="F18" s="73"/>
      <c r="G18" s="73"/>
      <c r="H18" s="73"/>
    </row>
    <row r="19" spans="1:8" s="49" customFormat="1">
      <c r="A19" s="73"/>
      <c r="B19" s="97"/>
      <c r="C19" s="78"/>
      <c r="D19" s="73"/>
      <c r="E19" s="73"/>
      <c r="F19" s="73"/>
      <c r="G19" s="73"/>
      <c r="H19" s="73"/>
    </row>
    <row r="20" spans="1:8" s="49" customFormat="1">
      <c r="A20" s="73"/>
      <c r="B20" s="97"/>
      <c r="C20" s="78"/>
      <c r="D20" s="73"/>
      <c r="E20" s="73"/>
      <c r="F20" s="73"/>
      <c r="G20" s="73"/>
      <c r="H20" s="73"/>
    </row>
    <row r="21" spans="1:8" s="49" customFormat="1">
      <c r="A21" s="73"/>
      <c r="B21" s="97"/>
      <c r="C21" s="78"/>
      <c r="D21" s="73"/>
      <c r="E21" s="73"/>
      <c r="F21" s="73"/>
      <c r="G21" s="73"/>
      <c r="H21" s="73"/>
    </row>
    <row r="22" spans="1:8" s="49" customFormat="1">
      <c r="A22" s="73"/>
      <c r="B22" s="97"/>
      <c r="C22" s="78"/>
      <c r="D22" s="73"/>
      <c r="E22" s="73"/>
      <c r="F22" s="73"/>
      <c r="G22" s="73"/>
      <c r="H22" s="73"/>
    </row>
    <row r="23" spans="1:8" s="49" customFormat="1">
      <c r="A23" s="73"/>
      <c r="B23" s="97"/>
      <c r="C23" s="78"/>
      <c r="D23" s="73"/>
      <c r="E23" s="73"/>
      <c r="F23" s="73"/>
      <c r="G23" s="73"/>
      <c r="H23" s="73"/>
    </row>
    <row r="24" spans="1:8" s="49" customFormat="1">
      <c r="A24" s="73"/>
      <c r="B24" s="97"/>
      <c r="C24" s="78"/>
      <c r="D24" s="73"/>
      <c r="E24" s="73"/>
      <c r="F24" s="73"/>
      <c r="G24" s="73"/>
      <c r="H24" s="73"/>
    </row>
    <row r="25" spans="1:8" s="49" customFormat="1">
      <c r="A25" s="73"/>
      <c r="B25" s="97"/>
      <c r="C25" s="78"/>
      <c r="D25" s="73"/>
      <c r="E25" s="73"/>
      <c r="F25" s="73"/>
      <c r="G25" s="73"/>
      <c r="H25" s="73"/>
    </row>
    <row r="26" spans="1:8" s="49" customFormat="1">
      <c r="A26" s="73"/>
      <c r="B26" s="97"/>
      <c r="C26" s="78"/>
      <c r="D26" s="73"/>
      <c r="E26" s="73"/>
      <c r="F26" s="73"/>
      <c r="G26" s="73"/>
      <c r="H26" s="73"/>
    </row>
    <row r="27" spans="1:8" s="49" customFormat="1">
      <c r="A27" s="73"/>
      <c r="B27" s="97"/>
      <c r="C27" s="78"/>
      <c r="D27" s="73"/>
      <c r="E27" s="73"/>
      <c r="F27" s="73"/>
      <c r="G27" s="73"/>
      <c r="H27" s="73"/>
    </row>
    <row r="28" spans="1:8" s="49" customFormat="1">
      <c r="A28" s="73"/>
      <c r="B28" s="97"/>
      <c r="C28" s="78"/>
      <c r="D28" s="73"/>
      <c r="E28" s="73"/>
      <c r="F28" s="73"/>
      <c r="G28" s="73"/>
      <c r="H28" s="73"/>
    </row>
    <row r="29" spans="1:8" s="49" customFormat="1">
      <c r="A29" s="73"/>
      <c r="B29" s="97"/>
      <c r="C29" s="78"/>
      <c r="D29" s="73"/>
      <c r="E29" s="73"/>
      <c r="F29" s="73"/>
      <c r="G29" s="73"/>
      <c r="H29" s="73"/>
    </row>
    <row r="30" spans="1:8" s="49" customFormat="1">
      <c r="A30" s="73"/>
      <c r="B30" s="97"/>
      <c r="C30" s="78"/>
      <c r="D30" s="73"/>
      <c r="E30" s="73"/>
      <c r="F30" s="73"/>
      <c r="G30" s="73"/>
      <c r="H30" s="73"/>
    </row>
    <row r="31" spans="1:8" s="49" customFormat="1">
      <c r="A31" s="73"/>
      <c r="B31" s="97"/>
      <c r="C31" s="78"/>
      <c r="D31" s="73"/>
      <c r="E31" s="73"/>
      <c r="F31" s="73"/>
      <c r="G31" s="73"/>
      <c r="H31" s="73"/>
    </row>
    <row r="32" spans="1:8" s="49" customFormat="1">
      <c r="A32" s="73"/>
      <c r="B32" s="97"/>
      <c r="C32" s="78"/>
      <c r="D32" s="73"/>
      <c r="E32" s="73"/>
      <c r="F32" s="73"/>
      <c r="G32" s="73"/>
      <c r="H32" s="73"/>
    </row>
    <row r="33" spans="1:8" s="49" customFormat="1">
      <c r="A33" s="73"/>
      <c r="B33" s="97"/>
      <c r="C33" s="78"/>
      <c r="D33" s="73"/>
      <c r="E33" s="73"/>
      <c r="F33" s="73"/>
      <c r="G33" s="73"/>
      <c r="H33" s="73"/>
    </row>
    <row r="34" spans="1:8" s="49" customFormat="1">
      <c r="A34" s="73"/>
      <c r="B34" s="97"/>
      <c r="C34" s="78"/>
      <c r="D34" s="73"/>
      <c r="E34" s="73"/>
      <c r="F34" s="73"/>
      <c r="G34" s="73"/>
      <c r="H34" s="73"/>
    </row>
    <row r="35" spans="1:8" s="49" customFormat="1">
      <c r="A35" s="73"/>
      <c r="B35" s="97"/>
      <c r="C35" s="78"/>
      <c r="D35" s="73"/>
      <c r="E35" s="73"/>
      <c r="F35" s="73"/>
      <c r="G35" s="73"/>
      <c r="H35" s="73"/>
    </row>
    <row r="36" spans="1:8" s="49" customFormat="1">
      <c r="A36" s="73"/>
      <c r="B36" s="97"/>
      <c r="C36" s="78"/>
      <c r="D36" s="73"/>
      <c r="E36" s="73"/>
      <c r="F36" s="73"/>
      <c r="G36" s="73"/>
      <c r="H36" s="73"/>
    </row>
    <row r="37" spans="1:8" s="49" customFormat="1">
      <c r="A37" s="73"/>
      <c r="B37" s="97"/>
      <c r="C37" s="78"/>
      <c r="D37" s="73"/>
      <c r="E37" s="73"/>
      <c r="F37" s="73"/>
      <c r="G37" s="73"/>
      <c r="H37" s="73"/>
    </row>
    <row r="38" spans="1:8" s="49" customFormat="1">
      <c r="A38" s="73"/>
      <c r="B38" s="97"/>
      <c r="C38" s="78"/>
      <c r="D38" s="73"/>
      <c r="E38" s="73"/>
      <c r="F38" s="73"/>
      <c r="G38" s="73"/>
      <c r="H38" s="73"/>
    </row>
    <row r="39" spans="1:8" s="49" customFormat="1">
      <c r="A39" s="73"/>
      <c r="B39" s="97"/>
      <c r="C39" s="78"/>
      <c r="D39" s="73"/>
      <c r="E39" s="73"/>
      <c r="F39" s="73"/>
      <c r="G39" s="73"/>
      <c r="H39" s="73"/>
    </row>
    <row r="40" spans="1:8" s="49" customFormat="1">
      <c r="A40" s="73"/>
      <c r="B40" s="97"/>
      <c r="C40" s="78"/>
      <c r="D40" s="73"/>
      <c r="E40" s="73"/>
      <c r="F40" s="73"/>
      <c r="G40" s="73"/>
      <c r="H40" s="73"/>
    </row>
    <row r="41" spans="1:8" s="49" customFormat="1">
      <c r="A41" s="73"/>
      <c r="B41" s="97"/>
      <c r="C41" s="78"/>
      <c r="D41" s="73"/>
      <c r="E41" s="73"/>
      <c r="F41" s="73"/>
      <c r="G41" s="73"/>
      <c r="H41" s="73"/>
    </row>
    <row r="42" spans="1:8" s="49" customFormat="1">
      <c r="A42" s="73"/>
      <c r="B42" s="97"/>
      <c r="C42" s="78"/>
      <c r="D42" s="73"/>
      <c r="E42" s="73"/>
      <c r="F42" s="73"/>
      <c r="G42" s="73"/>
      <c r="H42" s="73"/>
    </row>
    <row r="43" spans="1:8" s="49" customFormat="1">
      <c r="A43" s="73"/>
      <c r="B43" s="97"/>
      <c r="C43" s="78"/>
      <c r="D43" s="73"/>
      <c r="E43" s="73"/>
      <c r="F43" s="73"/>
      <c r="G43" s="73"/>
      <c r="H43" s="73"/>
    </row>
    <row r="44" spans="1:8" s="49" customFormat="1">
      <c r="A44" s="73"/>
      <c r="B44" s="97"/>
      <c r="C44" s="78"/>
      <c r="D44" s="73"/>
      <c r="E44" s="73"/>
      <c r="F44" s="73"/>
      <c r="G44" s="73"/>
      <c r="H44" s="73"/>
    </row>
    <row r="45" spans="1:8" s="49" customFormat="1">
      <c r="A45" s="73"/>
      <c r="B45" s="97"/>
      <c r="C45" s="78"/>
      <c r="D45" s="73"/>
      <c r="E45" s="73"/>
      <c r="F45" s="73"/>
      <c r="G45" s="73"/>
      <c r="H45" s="73"/>
    </row>
    <row r="46" spans="1:8" s="49" customFormat="1">
      <c r="A46" s="73"/>
      <c r="B46" s="97"/>
      <c r="C46" s="78"/>
      <c r="D46" s="73"/>
      <c r="E46" s="73"/>
      <c r="F46" s="73"/>
      <c r="G46" s="73"/>
      <c r="H46" s="73"/>
    </row>
    <row r="47" spans="1:8" s="49" customFormat="1">
      <c r="A47" s="73"/>
      <c r="B47" s="97"/>
      <c r="C47" s="78"/>
      <c r="D47" s="73"/>
      <c r="E47" s="73"/>
      <c r="F47" s="73"/>
      <c r="G47" s="73"/>
      <c r="H47" s="73"/>
    </row>
    <row r="48" spans="1:8" s="49" customFormat="1">
      <c r="A48" s="73"/>
      <c r="B48" s="97"/>
      <c r="C48" s="78"/>
      <c r="D48" s="73"/>
      <c r="E48" s="73"/>
      <c r="F48" s="73"/>
      <c r="G48" s="73"/>
      <c r="H48" s="73"/>
    </row>
    <row r="49" spans="1:8" s="49" customFormat="1">
      <c r="A49" s="73"/>
      <c r="B49" s="97"/>
      <c r="C49" s="78"/>
      <c r="D49" s="73"/>
      <c r="E49" s="73"/>
      <c r="F49" s="73"/>
      <c r="G49" s="73"/>
      <c r="H49" s="73"/>
    </row>
    <row r="50" spans="1:8" s="49" customFormat="1">
      <c r="A50" s="73"/>
      <c r="B50" s="97"/>
      <c r="C50" s="78"/>
      <c r="D50" s="73"/>
      <c r="E50" s="73"/>
      <c r="F50" s="73"/>
      <c r="G50" s="73"/>
      <c r="H50" s="73"/>
    </row>
    <row r="51" spans="1:8" s="49" customFormat="1">
      <c r="A51" s="73"/>
      <c r="B51" s="97"/>
      <c r="C51" s="78"/>
      <c r="D51" s="73"/>
      <c r="E51" s="73"/>
      <c r="F51" s="73"/>
      <c r="G51" s="73"/>
      <c r="H51" s="73"/>
    </row>
    <row r="52" spans="1:8" s="49" customFormat="1">
      <c r="A52" s="73"/>
      <c r="B52" s="97"/>
      <c r="C52" s="78"/>
      <c r="D52" s="73"/>
      <c r="E52" s="73"/>
      <c r="F52" s="73"/>
      <c r="G52" s="73"/>
      <c r="H52" s="73"/>
    </row>
    <row r="53" spans="1:8" s="49" customFormat="1">
      <c r="A53" s="73"/>
      <c r="B53" s="97"/>
      <c r="C53" s="78"/>
      <c r="D53" s="73"/>
      <c r="E53" s="73"/>
      <c r="F53" s="73"/>
      <c r="G53" s="73"/>
      <c r="H53" s="73"/>
    </row>
    <row r="54" spans="1:8" s="49" customFormat="1">
      <c r="A54" s="73"/>
      <c r="B54" s="97"/>
      <c r="C54" s="78"/>
      <c r="D54" s="73"/>
      <c r="E54" s="73"/>
      <c r="F54" s="73"/>
      <c r="G54" s="73"/>
      <c r="H54" s="73"/>
    </row>
    <row r="55" spans="1:8" s="49" customFormat="1">
      <c r="A55" s="73"/>
      <c r="B55" s="97"/>
      <c r="C55" s="78"/>
      <c r="D55" s="73"/>
      <c r="E55" s="73"/>
      <c r="F55" s="73"/>
      <c r="G55" s="73"/>
      <c r="H55" s="73"/>
    </row>
    <row r="56" spans="1:8" s="49" customFormat="1">
      <c r="A56" s="73"/>
      <c r="B56" s="97"/>
      <c r="C56" s="78"/>
      <c r="D56" s="73"/>
      <c r="E56" s="73"/>
      <c r="F56" s="73"/>
      <c r="G56" s="73"/>
      <c r="H56" s="73"/>
    </row>
    <row r="57" spans="1:8" s="24" customFormat="1">
      <c r="A57" s="73"/>
      <c r="B57" s="97"/>
      <c r="C57" s="78"/>
      <c r="D57" s="73"/>
      <c r="E57" s="73"/>
      <c r="F57" s="73"/>
      <c r="G57" s="73"/>
      <c r="H57" s="73"/>
    </row>
    <row r="58" spans="1:8" s="49" customFormat="1">
      <c r="A58" s="73"/>
      <c r="B58" s="97"/>
      <c r="C58" s="78"/>
      <c r="D58" s="73"/>
      <c r="E58" s="73"/>
      <c r="F58" s="73"/>
      <c r="G58" s="73"/>
      <c r="H58" s="73"/>
    </row>
    <row r="59" spans="1:8" s="49" customFormat="1">
      <c r="A59" s="73"/>
      <c r="B59" s="97"/>
      <c r="C59" s="78"/>
      <c r="D59" s="73"/>
      <c r="E59" s="73"/>
      <c r="F59" s="73"/>
      <c r="G59" s="73"/>
      <c r="H59" s="73"/>
    </row>
    <row r="60" spans="1:8" s="49" customFormat="1">
      <c r="A60" s="73"/>
      <c r="B60" s="97"/>
      <c r="C60" s="78"/>
      <c r="D60" s="73"/>
      <c r="E60" s="73"/>
      <c r="F60" s="73"/>
      <c r="G60" s="73"/>
      <c r="H60" s="73"/>
    </row>
    <row r="61" spans="1:8" s="49" customFormat="1">
      <c r="A61" s="73"/>
      <c r="B61" s="97"/>
      <c r="C61" s="78"/>
      <c r="D61" s="73"/>
      <c r="E61" s="73"/>
      <c r="F61" s="73"/>
      <c r="G61" s="73"/>
      <c r="H61" s="73"/>
    </row>
    <row r="62" spans="1:8" s="49" customFormat="1">
      <c r="A62" s="73"/>
      <c r="B62" s="97"/>
      <c r="C62" s="78"/>
      <c r="D62" s="73"/>
      <c r="E62" s="73"/>
      <c r="F62" s="73"/>
      <c r="G62" s="73"/>
      <c r="H62" s="73"/>
    </row>
    <row r="63" spans="1:8" s="49" customFormat="1">
      <c r="A63" s="73"/>
      <c r="B63" s="97"/>
      <c r="C63" s="78"/>
      <c r="D63" s="73"/>
      <c r="E63" s="73"/>
      <c r="F63" s="73"/>
      <c r="G63" s="73"/>
      <c r="H63" s="73"/>
    </row>
    <row r="64" spans="1:8" s="49" customFormat="1">
      <c r="A64" s="73"/>
      <c r="B64" s="97"/>
      <c r="C64" s="78"/>
      <c r="D64" s="73"/>
      <c r="E64" s="73"/>
      <c r="F64" s="73"/>
      <c r="G64" s="73"/>
      <c r="H64" s="73"/>
    </row>
    <row r="65" spans="1:8" s="49" customFormat="1">
      <c r="A65" s="73"/>
      <c r="B65" s="97"/>
      <c r="C65" s="78"/>
      <c r="D65" s="73"/>
      <c r="E65" s="73"/>
      <c r="F65" s="73"/>
      <c r="G65" s="73"/>
      <c r="H65" s="73"/>
    </row>
    <row r="66" spans="1:8" s="49" customFormat="1">
      <c r="A66" s="73"/>
      <c r="B66" s="97"/>
      <c r="C66" s="78"/>
      <c r="D66" s="73"/>
      <c r="E66" s="73"/>
      <c r="F66" s="73"/>
      <c r="G66" s="73"/>
      <c r="H66" s="73"/>
    </row>
    <row r="67" spans="1:8" s="25" customFormat="1">
      <c r="A67" s="43"/>
      <c r="B67" s="97"/>
      <c r="C67" s="78"/>
      <c r="D67" s="43"/>
      <c r="E67" s="43"/>
      <c r="F67" s="43"/>
      <c r="G67" s="43"/>
      <c r="H67" s="43"/>
    </row>
    <row r="68" spans="1:8" s="25" customFormat="1">
      <c r="A68" s="43"/>
      <c r="B68" s="97"/>
      <c r="C68" s="78"/>
      <c r="D68" s="43"/>
      <c r="E68" s="43"/>
      <c r="F68" s="43"/>
      <c r="G68" s="43"/>
      <c r="H68" s="43"/>
    </row>
    <row r="69" spans="1:8" s="25" customFormat="1">
      <c r="A69" s="43"/>
      <c r="B69" s="97"/>
      <c r="C69" s="78"/>
      <c r="D69" s="43"/>
      <c r="E69" s="43"/>
      <c r="F69" s="43"/>
      <c r="G69" s="43"/>
      <c r="H69" s="43"/>
    </row>
    <row r="70" spans="1:8" s="25" customFormat="1">
      <c r="A70" s="43"/>
      <c r="B70" s="97"/>
      <c r="C70" s="78"/>
      <c r="D70" s="43"/>
      <c r="E70" s="43"/>
      <c r="F70" s="43"/>
      <c r="G70" s="43"/>
      <c r="H70" s="43"/>
    </row>
    <row r="71" spans="1:8" s="25" customFormat="1">
      <c r="A71" s="43"/>
      <c r="B71" s="97"/>
      <c r="C71" s="78"/>
      <c r="D71" s="43"/>
      <c r="E71" s="43"/>
      <c r="F71" s="43"/>
      <c r="G71" s="43"/>
      <c r="H71" s="43"/>
    </row>
    <row r="72" spans="1:8" s="25" customFormat="1">
      <c r="A72" s="43"/>
      <c r="B72" s="97"/>
      <c r="C72" s="78"/>
      <c r="D72" s="43"/>
      <c r="E72" s="43"/>
      <c r="F72" s="43"/>
      <c r="G72" s="43"/>
      <c r="H72" s="43"/>
    </row>
    <row r="73" spans="1:8" s="25" customFormat="1">
      <c r="A73" s="43"/>
      <c r="B73" s="97"/>
      <c r="C73" s="78"/>
      <c r="D73" s="43"/>
      <c r="E73" s="43"/>
      <c r="F73" s="43"/>
      <c r="G73" s="43"/>
      <c r="H73" s="43"/>
    </row>
    <row r="74" spans="1:8" s="25" customFormat="1">
      <c r="A74" s="43"/>
      <c r="B74" s="97"/>
      <c r="C74" s="78"/>
      <c r="D74" s="43"/>
      <c r="E74" s="43"/>
      <c r="F74" s="43"/>
      <c r="G74" s="43"/>
      <c r="H74" s="43"/>
    </row>
    <row r="75" spans="1:8" s="25" customFormat="1">
      <c r="A75" s="43"/>
      <c r="B75" s="97"/>
      <c r="C75" s="78"/>
      <c r="D75" s="43"/>
      <c r="E75" s="43"/>
      <c r="F75" s="43"/>
      <c r="G75" s="43"/>
      <c r="H75" s="43"/>
    </row>
    <row r="76" spans="1:8" s="25" customFormat="1">
      <c r="A76" s="43"/>
      <c r="B76" s="97"/>
      <c r="C76" s="78"/>
      <c r="D76" s="43"/>
      <c r="E76" s="43"/>
      <c r="F76" s="43"/>
      <c r="G76" s="43"/>
      <c r="H76" s="43"/>
    </row>
    <row r="77" spans="1:8" s="25" customFormat="1">
      <c r="A77" s="43"/>
      <c r="B77" s="97"/>
      <c r="C77" s="78"/>
      <c r="D77" s="43"/>
      <c r="E77" s="43"/>
      <c r="F77" s="43"/>
      <c r="G77" s="43"/>
      <c r="H77" s="43"/>
    </row>
    <row r="78" spans="1:8" s="25" customFormat="1">
      <c r="A78" s="43"/>
      <c r="B78" s="97"/>
      <c r="C78" s="78"/>
      <c r="D78" s="43"/>
      <c r="E78" s="43"/>
      <c r="F78" s="43"/>
      <c r="G78" s="43"/>
      <c r="H78" s="43"/>
    </row>
    <row r="79" spans="1:8" s="25" customFormat="1">
      <c r="A79" s="43"/>
      <c r="B79" s="97"/>
      <c r="C79" s="78"/>
      <c r="D79" s="43"/>
      <c r="E79" s="43"/>
      <c r="F79" s="43"/>
      <c r="G79" s="43"/>
      <c r="H79" s="43"/>
    </row>
    <row r="80" spans="1:8" s="25" customFormat="1">
      <c r="A80" s="43"/>
      <c r="B80" s="97"/>
      <c r="C80" s="78"/>
      <c r="D80" s="43"/>
      <c r="E80" s="43"/>
      <c r="F80" s="43"/>
      <c r="G80" s="43"/>
      <c r="H80" s="43"/>
    </row>
    <row r="81" spans="1:8" s="25" customFormat="1">
      <c r="A81" s="43"/>
      <c r="B81" s="97"/>
      <c r="C81" s="78"/>
      <c r="D81" s="43"/>
      <c r="E81" s="43"/>
      <c r="F81" s="43"/>
      <c r="G81" s="43"/>
      <c r="H81" s="43"/>
    </row>
    <row r="82" spans="1:8" s="25" customFormat="1">
      <c r="A82" s="43"/>
      <c r="B82" s="97"/>
      <c r="C82" s="78"/>
      <c r="D82" s="43"/>
      <c r="E82" s="43"/>
      <c r="F82" s="43"/>
      <c r="G82" s="43"/>
      <c r="H82" s="43"/>
    </row>
    <row r="83" spans="1:8" s="25" customFormat="1">
      <c r="A83" s="43"/>
      <c r="B83" s="97"/>
      <c r="C83" s="78"/>
      <c r="D83" s="43"/>
      <c r="E83" s="43"/>
      <c r="F83" s="43"/>
      <c r="G83" s="43"/>
      <c r="H83" s="43"/>
    </row>
    <row r="84" spans="1:8" s="25" customFormat="1">
      <c r="A84" s="43"/>
      <c r="B84" s="97"/>
      <c r="C84" s="78"/>
      <c r="D84" s="43"/>
      <c r="E84" s="43"/>
      <c r="F84" s="43"/>
      <c r="G84" s="43"/>
      <c r="H84" s="43"/>
    </row>
    <row r="85" spans="1:8" s="25" customFormat="1">
      <c r="A85" s="43"/>
      <c r="B85" s="97"/>
      <c r="C85" s="78"/>
      <c r="D85" s="43"/>
      <c r="E85" s="43"/>
      <c r="F85" s="43"/>
      <c r="G85" s="43"/>
      <c r="H85" s="43"/>
    </row>
    <row r="86" spans="1:8" s="25" customFormat="1">
      <c r="A86" s="43"/>
      <c r="B86" s="97"/>
      <c r="C86" s="78"/>
      <c r="D86" s="43"/>
      <c r="E86" s="43"/>
      <c r="F86" s="43"/>
      <c r="G86" s="43"/>
      <c r="H86" s="43"/>
    </row>
    <row r="87" spans="1:8" s="25" customFormat="1">
      <c r="A87" s="43"/>
      <c r="B87" s="97"/>
      <c r="C87" s="78"/>
      <c r="D87" s="43"/>
      <c r="E87" s="43"/>
      <c r="F87" s="43"/>
      <c r="G87" s="43"/>
      <c r="H87" s="43"/>
    </row>
    <row r="88" spans="1:8" s="25" customFormat="1">
      <c r="A88" s="43"/>
      <c r="B88" s="97"/>
      <c r="C88" s="78"/>
      <c r="D88" s="43"/>
      <c r="E88" s="43"/>
      <c r="F88" s="43"/>
      <c r="G88" s="43"/>
      <c r="H88" s="43"/>
    </row>
    <row r="89" spans="1:8" s="25" customFormat="1">
      <c r="A89" s="43"/>
      <c r="B89" s="97"/>
      <c r="C89" s="78"/>
      <c r="D89" s="43"/>
      <c r="E89" s="43"/>
      <c r="F89" s="43"/>
      <c r="G89" s="43"/>
      <c r="H89" s="43"/>
    </row>
    <row r="90" spans="1:8" s="25" customFormat="1">
      <c r="A90" s="43"/>
      <c r="B90" s="97"/>
      <c r="C90" s="78"/>
      <c r="D90" s="43"/>
      <c r="E90" s="43"/>
      <c r="F90" s="43"/>
      <c r="G90" s="43"/>
      <c r="H90" s="43"/>
    </row>
    <row r="91" spans="1:8" s="25" customFormat="1">
      <c r="A91" s="43"/>
      <c r="B91" s="97"/>
      <c r="C91" s="78"/>
      <c r="D91" s="43"/>
      <c r="E91" s="43"/>
      <c r="F91" s="43"/>
      <c r="G91" s="43"/>
      <c r="H91" s="43"/>
    </row>
    <row r="92" spans="1:8" s="25" customFormat="1">
      <c r="A92" s="43"/>
      <c r="B92" s="97"/>
      <c r="C92" s="78"/>
      <c r="D92" s="43"/>
      <c r="E92" s="43"/>
      <c r="F92" s="43"/>
      <c r="G92" s="43"/>
      <c r="H92" s="43"/>
    </row>
    <row r="93" spans="1:8" s="25" customFormat="1">
      <c r="A93" s="43"/>
      <c r="B93" s="97"/>
      <c r="C93" s="78"/>
      <c r="D93" s="43"/>
      <c r="E93" s="43"/>
      <c r="F93" s="43"/>
      <c r="G93" s="43"/>
      <c r="H93" s="43"/>
    </row>
    <row r="94" spans="1:8" s="25" customFormat="1">
      <c r="A94" s="43"/>
      <c r="B94" s="97"/>
      <c r="C94" s="78"/>
      <c r="D94" s="43"/>
      <c r="E94" s="43"/>
      <c r="F94" s="43"/>
      <c r="G94" s="43"/>
      <c r="H94" s="43"/>
    </row>
    <row r="95" spans="1:8" s="25" customFormat="1">
      <c r="A95" s="43"/>
      <c r="B95" s="97"/>
      <c r="C95" s="78"/>
      <c r="D95" s="43"/>
      <c r="E95" s="43"/>
      <c r="F95" s="43"/>
      <c r="G95" s="43"/>
      <c r="H95" s="43"/>
    </row>
    <row r="96" spans="1:8" s="25" customFormat="1">
      <c r="A96" s="43"/>
      <c r="B96" s="97"/>
      <c r="C96" s="78"/>
      <c r="D96" s="43"/>
      <c r="E96" s="43"/>
      <c r="F96" s="43"/>
      <c r="G96" s="43"/>
      <c r="H96" s="43"/>
    </row>
    <row r="97" spans="1:8" s="25" customFormat="1">
      <c r="A97" s="43"/>
      <c r="B97" s="97"/>
      <c r="C97" s="78"/>
      <c r="D97" s="43"/>
      <c r="E97" s="43"/>
      <c r="F97" s="43"/>
      <c r="G97" s="43"/>
      <c r="H97" s="43"/>
    </row>
    <row r="98" spans="1:8" s="25" customFormat="1">
      <c r="A98" s="43"/>
      <c r="B98" s="97"/>
      <c r="C98" s="78"/>
      <c r="D98" s="43"/>
      <c r="E98" s="43"/>
      <c r="F98" s="43"/>
      <c r="G98" s="43"/>
      <c r="H98" s="43"/>
    </row>
    <row r="99" spans="1:8" s="25" customFormat="1">
      <c r="A99" s="43"/>
      <c r="B99" s="97"/>
      <c r="C99" s="78"/>
      <c r="D99" s="43"/>
      <c r="E99" s="43"/>
      <c r="F99" s="43"/>
      <c r="G99" s="43"/>
      <c r="H99" s="43"/>
    </row>
    <row r="100" spans="1:8" s="25" customFormat="1">
      <c r="A100" s="43"/>
      <c r="B100" s="97"/>
      <c r="C100" s="78"/>
      <c r="D100" s="43"/>
      <c r="E100" s="43"/>
      <c r="F100" s="43"/>
      <c r="G100" s="43"/>
      <c r="H100" s="43"/>
    </row>
    <row r="101" spans="1:8" s="25" customFormat="1">
      <c r="A101" s="43"/>
      <c r="B101" s="97"/>
      <c r="C101" s="78"/>
      <c r="D101" s="43"/>
      <c r="E101" s="43"/>
      <c r="F101" s="43"/>
      <c r="G101" s="43"/>
      <c r="H101" s="43"/>
    </row>
    <row r="102" spans="1:8" s="25" customFormat="1">
      <c r="A102" s="43"/>
      <c r="B102" s="97"/>
      <c r="C102" s="78"/>
      <c r="D102" s="43"/>
      <c r="E102" s="43"/>
      <c r="F102" s="43"/>
      <c r="G102" s="43"/>
      <c r="H102" s="43"/>
    </row>
    <row r="103" spans="1:8" s="25" customFormat="1">
      <c r="A103" s="43"/>
      <c r="B103" s="97"/>
      <c r="C103" s="78"/>
      <c r="D103" s="43"/>
      <c r="E103" s="43"/>
      <c r="F103" s="43"/>
      <c r="G103" s="43"/>
      <c r="H103" s="43"/>
    </row>
    <row r="104" spans="1:8" s="25" customFormat="1">
      <c r="A104" s="43"/>
      <c r="B104" s="97"/>
      <c r="C104" s="78"/>
      <c r="D104" s="43"/>
      <c r="E104" s="43"/>
      <c r="F104" s="43"/>
      <c r="G104" s="43"/>
      <c r="H104" s="43"/>
    </row>
    <row r="105" spans="1:8" s="25" customFormat="1">
      <c r="A105" s="43"/>
      <c r="B105" s="97"/>
      <c r="C105" s="78"/>
      <c r="D105" s="43"/>
      <c r="E105" s="43"/>
      <c r="F105" s="43"/>
      <c r="G105" s="43"/>
      <c r="H105" s="43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04"/>
  <sheetViews>
    <sheetView showZeros="0" zoomScale="80" zoomScaleNormal="8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7" customWidth="1"/>
    <col min="2" max="2" width="29.125" style="36" customWidth="1"/>
    <col min="3" max="3" width="16.875" style="33" customWidth="1"/>
    <col min="4" max="4" width="27.625" style="7" customWidth="1"/>
    <col min="5" max="5" width="27.875" style="7" customWidth="1"/>
    <col min="6" max="16384" width="9" style="7"/>
  </cols>
  <sheetData>
    <row r="1" spans="1:6" s="34" customFormat="1" ht="54" customHeight="1">
      <c r="A1" s="239" t="s">
        <v>375</v>
      </c>
      <c r="B1" s="240"/>
      <c r="C1" s="241"/>
      <c r="D1" s="239"/>
      <c r="E1" s="239"/>
    </row>
    <row r="2" spans="1:6">
      <c r="A2" s="35" t="s">
        <v>407</v>
      </c>
      <c r="E2" s="56" t="s">
        <v>76</v>
      </c>
    </row>
    <row r="3" spans="1:6" s="24" customFormat="1" ht="42.95" customHeight="1">
      <c r="A3" s="10" t="s">
        <v>318</v>
      </c>
      <c r="B3" s="12" t="s">
        <v>377</v>
      </c>
      <c r="C3" s="39" t="s">
        <v>320</v>
      </c>
      <c r="D3" s="10" t="s">
        <v>77</v>
      </c>
      <c r="E3" s="10" t="s">
        <v>78</v>
      </c>
    </row>
    <row r="4" spans="1:6" s="24" customFormat="1" ht="42.95" customHeight="1">
      <c r="A4" s="10" t="s">
        <v>378</v>
      </c>
      <c r="B4" s="12" t="s">
        <v>378</v>
      </c>
      <c r="C4" s="39">
        <f>SUM(C5:C18)</f>
        <v>940.84</v>
      </c>
      <c r="D4" s="10"/>
      <c r="E4" s="10"/>
    </row>
    <row r="5" spans="1:6" s="24" customFormat="1" ht="42.95" customHeight="1">
      <c r="A5" s="10">
        <v>1</v>
      </c>
      <c r="B5" s="12" t="s">
        <v>398</v>
      </c>
      <c r="C5" s="39">
        <v>55.5</v>
      </c>
      <c r="D5" s="15">
        <v>2010302</v>
      </c>
      <c r="E5" s="15" t="s">
        <v>389</v>
      </c>
    </row>
    <row r="6" spans="1:6" s="49" customFormat="1" ht="260.10000000000002" customHeight="1">
      <c r="A6" s="10">
        <v>2</v>
      </c>
      <c r="B6" s="15" t="s">
        <v>408</v>
      </c>
      <c r="C6" s="13">
        <f>130+36</f>
        <v>166</v>
      </c>
      <c r="D6" s="42">
        <v>2013299</v>
      </c>
      <c r="E6" s="42" t="s">
        <v>409</v>
      </c>
      <c r="F6" s="24"/>
    </row>
    <row r="7" spans="1:6" s="24" customFormat="1" ht="102.95" customHeight="1">
      <c r="A7" s="10">
        <v>3</v>
      </c>
      <c r="B7" s="15" t="s">
        <v>410</v>
      </c>
      <c r="C7" s="40">
        <v>10</v>
      </c>
      <c r="D7" s="42">
        <v>2013499</v>
      </c>
      <c r="E7" s="12" t="s">
        <v>411</v>
      </c>
    </row>
    <row r="8" spans="1:6" s="24" customFormat="1" ht="60.95" customHeight="1">
      <c r="A8" s="10">
        <v>4</v>
      </c>
      <c r="B8" s="15" t="s">
        <v>412</v>
      </c>
      <c r="C8" s="40">
        <v>8.4</v>
      </c>
      <c r="D8" s="42">
        <v>2013299</v>
      </c>
      <c r="E8" s="42" t="s">
        <v>409</v>
      </c>
    </row>
    <row r="9" spans="1:6" s="24" customFormat="1" ht="165" customHeight="1">
      <c r="A9" s="10">
        <v>5</v>
      </c>
      <c r="B9" s="15" t="s">
        <v>413</v>
      </c>
      <c r="C9" s="13">
        <v>66</v>
      </c>
      <c r="D9" s="12">
        <v>2130502</v>
      </c>
      <c r="E9" s="12" t="s">
        <v>387</v>
      </c>
    </row>
    <row r="10" spans="1:6" s="24" customFormat="1" ht="138.94999999999999" customHeight="1">
      <c r="A10" s="10">
        <v>6</v>
      </c>
      <c r="B10" s="15" t="s">
        <v>414</v>
      </c>
      <c r="C10" s="13">
        <v>76.400000000000006</v>
      </c>
      <c r="D10" s="42">
        <v>2013299</v>
      </c>
      <c r="E10" s="42" t="s">
        <v>409</v>
      </c>
    </row>
    <row r="11" spans="1:6" s="24" customFormat="1" ht="80.099999999999994" customHeight="1">
      <c r="A11" s="10">
        <v>7</v>
      </c>
      <c r="B11" s="15" t="s">
        <v>415</v>
      </c>
      <c r="C11" s="13">
        <v>25</v>
      </c>
      <c r="D11" s="42">
        <v>2013299</v>
      </c>
      <c r="E11" s="42" t="s">
        <v>409</v>
      </c>
    </row>
    <row r="12" spans="1:6" s="24" customFormat="1" ht="66.95" customHeight="1">
      <c r="A12" s="10">
        <v>8</v>
      </c>
      <c r="B12" s="15" t="s">
        <v>416</v>
      </c>
      <c r="C12" s="40">
        <v>74.02</v>
      </c>
      <c r="D12" s="12">
        <v>2012906</v>
      </c>
      <c r="E12" s="12" t="s">
        <v>417</v>
      </c>
    </row>
    <row r="13" spans="1:6" s="73" customFormat="1" ht="68.099999999999994" customHeight="1">
      <c r="A13" s="10">
        <v>9</v>
      </c>
      <c r="B13" s="12" t="s">
        <v>418</v>
      </c>
      <c r="C13" s="39">
        <f>172.09+6.17+50.67</f>
        <v>228.93</v>
      </c>
      <c r="D13" s="12">
        <v>2012906</v>
      </c>
      <c r="E13" s="12" t="s">
        <v>417</v>
      </c>
    </row>
    <row r="14" spans="1:6" s="24" customFormat="1" ht="204.95" customHeight="1">
      <c r="A14" s="10">
        <v>10</v>
      </c>
      <c r="B14" s="15" t="s">
        <v>419</v>
      </c>
      <c r="C14" s="13">
        <v>17</v>
      </c>
      <c r="D14" s="12">
        <v>2013699</v>
      </c>
      <c r="E14" s="12" t="s">
        <v>420</v>
      </c>
    </row>
    <row r="15" spans="1:6" s="24" customFormat="1" ht="126.95" customHeight="1">
      <c r="A15" s="10">
        <v>11</v>
      </c>
      <c r="B15" s="15" t="s">
        <v>421</v>
      </c>
      <c r="C15" s="40">
        <f>44+24.45-6.42+2.56</f>
        <v>64.59</v>
      </c>
      <c r="D15" s="12">
        <v>2013699</v>
      </c>
      <c r="E15" s="12" t="s">
        <v>420</v>
      </c>
    </row>
    <row r="16" spans="1:6" s="24" customFormat="1" ht="134.1" customHeight="1">
      <c r="A16" s="10">
        <v>12</v>
      </c>
      <c r="B16" s="15" t="s">
        <v>422</v>
      </c>
      <c r="C16" s="40">
        <v>109</v>
      </c>
      <c r="D16" s="12">
        <v>2013699</v>
      </c>
      <c r="E16" s="12" t="s">
        <v>420</v>
      </c>
    </row>
    <row r="17" spans="1:6" s="49" customFormat="1" ht="134.1" customHeight="1">
      <c r="A17" s="10">
        <v>13</v>
      </c>
      <c r="B17" s="15" t="s">
        <v>423</v>
      </c>
      <c r="C17" s="40">
        <v>25</v>
      </c>
      <c r="D17" s="42">
        <v>2012999</v>
      </c>
      <c r="E17" s="42" t="s">
        <v>424</v>
      </c>
      <c r="F17" s="24"/>
    </row>
    <row r="18" spans="1:6" s="49" customFormat="1" ht="68.099999999999994" customHeight="1">
      <c r="A18" s="10">
        <v>14</v>
      </c>
      <c r="B18" s="15" t="s">
        <v>425</v>
      </c>
      <c r="C18" s="13">
        <v>15</v>
      </c>
      <c r="D18" s="42">
        <v>2012999</v>
      </c>
      <c r="E18" s="42" t="s">
        <v>424</v>
      </c>
      <c r="F18" s="24"/>
    </row>
    <row r="19" spans="1:6" s="49" customFormat="1">
      <c r="A19" s="24"/>
      <c r="B19" s="36"/>
      <c r="C19" s="33"/>
      <c r="D19" s="24"/>
      <c r="E19" s="24"/>
      <c r="F19" s="24"/>
    </row>
    <row r="20" spans="1:6" s="49" customFormat="1">
      <c r="A20" s="24"/>
      <c r="B20" s="36"/>
      <c r="C20" s="33"/>
      <c r="D20" s="24"/>
      <c r="E20" s="24"/>
      <c r="F20" s="24"/>
    </row>
    <row r="21" spans="1:6" s="49" customFormat="1">
      <c r="A21" s="24"/>
      <c r="B21" s="36"/>
      <c r="C21" s="33"/>
      <c r="D21" s="24"/>
      <c r="E21" s="24"/>
      <c r="F21" s="24"/>
    </row>
    <row r="22" spans="1:6" s="49" customFormat="1">
      <c r="A22" s="24"/>
      <c r="B22" s="36"/>
      <c r="C22" s="33"/>
      <c r="D22" s="24"/>
      <c r="E22" s="24"/>
      <c r="F22" s="24"/>
    </row>
    <row r="23" spans="1:6" s="49" customFormat="1">
      <c r="A23" s="24"/>
      <c r="B23" s="36"/>
      <c r="C23" s="33"/>
      <c r="D23" s="24"/>
      <c r="E23" s="24"/>
      <c r="F23" s="24"/>
    </row>
    <row r="24" spans="1:6" s="49" customFormat="1">
      <c r="A24" s="24"/>
      <c r="B24" s="36"/>
      <c r="C24" s="33"/>
      <c r="D24" s="24"/>
      <c r="E24" s="24"/>
      <c r="F24" s="24"/>
    </row>
    <row r="25" spans="1:6" s="49" customFormat="1">
      <c r="A25" s="24"/>
      <c r="B25" s="36"/>
      <c r="C25" s="33"/>
      <c r="D25" s="24"/>
      <c r="E25" s="24"/>
      <c r="F25" s="24"/>
    </row>
    <row r="26" spans="1:6" s="49" customFormat="1">
      <c r="A26" s="24"/>
      <c r="B26" s="36"/>
      <c r="C26" s="33"/>
      <c r="D26" s="24"/>
      <c r="E26" s="24"/>
      <c r="F26" s="24"/>
    </row>
    <row r="27" spans="1:6" s="49" customFormat="1">
      <c r="A27" s="24"/>
      <c r="B27" s="36"/>
      <c r="C27" s="33"/>
      <c r="D27" s="24"/>
      <c r="E27" s="24"/>
      <c r="F27" s="24"/>
    </row>
    <row r="28" spans="1:6" s="49" customFormat="1">
      <c r="A28" s="24"/>
      <c r="B28" s="36"/>
      <c r="C28" s="33"/>
      <c r="D28" s="24"/>
      <c r="E28" s="24"/>
      <c r="F28" s="24"/>
    </row>
    <row r="29" spans="1:6" s="49" customFormat="1">
      <c r="A29" s="24"/>
      <c r="B29" s="36"/>
      <c r="C29" s="33"/>
      <c r="D29" s="24"/>
      <c r="E29" s="24"/>
      <c r="F29" s="24"/>
    </row>
    <row r="30" spans="1:6" s="49" customFormat="1">
      <c r="A30" s="24"/>
      <c r="B30" s="36"/>
      <c r="C30" s="33"/>
      <c r="D30" s="24"/>
      <c r="E30" s="24"/>
      <c r="F30" s="24"/>
    </row>
    <row r="31" spans="1:6" s="49" customFormat="1">
      <c r="A31" s="24"/>
      <c r="B31" s="36"/>
      <c r="C31" s="33"/>
      <c r="D31" s="24"/>
      <c r="E31" s="24"/>
      <c r="F31" s="24"/>
    </row>
    <row r="32" spans="1:6" s="49" customFormat="1">
      <c r="A32" s="24"/>
      <c r="B32" s="36"/>
      <c r="C32" s="33"/>
      <c r="D32" s="24"/>
      <c r="E32" s="24"/>
      <c r="F32" s="24"/>
    </row>
    <row r="33" spans="1:6" s="49" customFormat="1">
      <c r="A33" s="24"/>
      <c r="B33" s="36"/>
      <c r="C33" s="33"/>
      <c r="D33" s="24"/>
      <c r="E33" s="24"/>
      <c r="F33" s="24"/>
    </row>
    <row r="34" spans="1:6" s="49" customFormat="1">
      <c r="A34" s="24"/>
      <c r="B34" s="36"/>
      <c r="C34" s="33"/>
      <c r="D34" s="24"/>
      <c r="E34" s="24"/>
      <c r="F34" s="24"/>
    </row>
    <row r="35" spans="1:6" s="49" customFormat="1">
      <c r="A35" s="24"/>
      <c r="B35" s="36"/>
      <c r="C35" s="33"/>
      <c r="D35" s="24"/>
      <c r="E35" s="24"/>
      <c r="F35" s="24"/>
    </row>
    <row r="36" spans="1:6" s="49" customFormat="1">
      <c r="A36" s="24"/>
      <c r="B36" s="36"/>
      <c r="C36" s="33"/>
      <c r="D36" s="24"/>
      <c r="E36" s="24"/>
      <c r="F36" s="24"/>
    </row>
    <row r="37" spans="1:6" s="49" customFormat="1">
      <c r="A37" s="24"/>
      <c r="B37" s="36"/>
      <c r="C37" s="33"/>
      <c r="D37" s="24"/>
      <c r="E37" s="24"/>
      <c r="F37" s="24"/>
    </row>
    <row r="38" spans="1:6" s="49" customFormat="1">
      <c r="A38" s="24"/>
      <c r="B38" s="36"/>
      <c r="C38" s="33"/>
      <c r="D38" s="24"/>
      <c r="E38" s="24"/>
      <c r="F38" s="24"/>
    </row>
    <row r="39" spans="1:6" s="49" customFormat="1">
      <c r="A39" s="24"/>
      <c r="B39" s="36"/>
      <c r="C39" s="33"/>
      <c r="D39" s="24"/>
      <c r="E39" s="24"/>
      <c r="F39" s="24"/>
    </row>
    <row r="40" spans="1:6" s="49" customFormat="1">
      <c r="A40" s="24"/>
      <c r="B40" s="36"/>
      <c r="C40" s="33"/>
      <c r="D40" s="24"/>
      <c r="E40" s="24"/>
      <c r="F40" s="24"/>
    </row>
    <row r="41" spans="1:6" s="49" customFormat="1">
      <c r="A41" s="24"/>
      <c r="B41" s="36"/>
      <c r="C41" s="33"/>
      <c r="D41" s="24"/>
      <c r="E41" s="24"/>
      <c r="F41" s="24"/>
    </row>
    <row r="42" spans="1:6" s="49" customFormat="1">
      <c r="A42" s="24"/>
      <c r="B42" s="36"/>
      <c r="C42" s="33"/>
      <c r="D42" s="24"/>
      <c r="E42" s="24"/>
      <c r="F42" s="24"/>
    </row>
    <row r="43" spans="1:6" s="49" customFormat="1">
      <c r="A43" s="24"/>
      <c r="B43" s="36"/>
      <c r="C43" s="33"/>
      <c r="D43" s="24"/>
      <c r="E43" s="24"/>
      <c r="F43" s="24"/>
    </row>
    <row r="44" spans="1:6" s="49" customFormat="1">
      <c r="A44" s="24"/>
      <c r="B44" s="36"/>
      <c r="C44" s="33"/>
      <c r="D44" s="24"/>
      <c r="E44" s="24"/>
      <c r="F44" s="24"/>
    </row>
    <row r="45" spans="1:6" s="49" customFormat="1">
      <c r="A45" s="24"/>
      <c r="B45" s="36"/>
      <c r="C45" s="33"/>
      <c r="D45" s="24"/>
      <c r="E45" s="24"/>
      <c r="F45" s="24"/>
    </row>
    <row r="46" spans="1:6" s="49" customFormat="1">
      <c r="A46" s="24"/>
      <c r="B46" s="36"/>
      <c r="C46" s="33"/>
      <c r="D46" s="24"/>
      <c r="E46" s="24"/>
      <c r="F46" s="24"/>
    </row>
    <row r="47" spans="1:6" s="49" customFormat="1">
      <c r="A47" s="24"/>
      <c r="B47" s="36"/>
      <c r="C47" s="33"/>
      <c r="D47" s="24"/>
      <c r="E47" s="24"/>
      <c r="F47" s="24"/>
    </row>
    <row r="48" spans="1:6" s="49" customFormat="1">
      <c r="A48" s="24"/>
      <c r="B48" s="36"/>
      <c r="C48" s="33"/>
      <c r="D48" s="24"/>
      <c r="E48" s="24"/>
      <c r="F48" s="24"/>
    </row>
    <row r="49" spans="1:6" s="49" customFormat="1">
      <c r="A49" s="24"/>
      <c r="B49" s="36"/>
      <c r="C49" s="33"/>
      <c r="D49" s="24"/>
      <c r="E49" s="24"/>
      <c r="F49" s="24"/>
    </row>
    <row r="50" spans="1:6" s="49" customFormat="1">
      <c r="A50" s="24"/>
      <c r="B50" s="36"/>
      <c r="C50" s="33"/>
      <c r="D50" s="24"/>
      <c r="E50" s="24"/>
      <c r="F50" s="24"/>
    </row>
    <row r="51" spans="1:6" s="49" customFormat="1">
      <c r="A51" s="24"/>
      <c r="B51" s="36"/>
      <c r="C51" s="33"/>
      <c r="D51" s="24"/>
      <c r="E51" s="24"/>
      <c r="F51" s="24"/>
    </row>
    <row r="52" spans="1:6" s="49" customFormat="1">
      <c r="A52" s="24"/>
      <c r="B52" s="36"/>
      <c r="C52" s="33"/>
      <c r="D52" s="24"/>
      <c r="E52" s="24"/>
      <c r="F52" s="24"/>
    </row>
    <row r="53" spans="1:6" s="49" customFormat="1">
      <c r="A53" s="24"/>
      <c r="B53" s="36"/>
      <c r="C53" s="33"/>
      <c r="D53" s="24"/>
      <c r="E53" s="24"/>
      <c r="F53" s="24"/>
    </row>
    <row r="54" spans="1:6" s="49" customFormat="1">
      <c r="A54" s="24"/>
      <c r="B54" s="36"/>
      <c r="C54" s="33"/>
      <c r="D54" s="24"/>
      <c r="E54" s="24"/>
      <c r="F54" s="24"/>
    </row>
    <row r="55" spans="1:6" s="49" customFormat="1">
      <c r="A55" s="24"/>
      <c r="B55" s="36"/>
      <c r="C55" s="33"/>
      <c r="D55" s="24"/>
      <c r="E55" s="24"/>
      <c r="F55" s="24"/>
    </row>
    <row r="56" spans="1:6" s="24" customFormat="1">
      <c r="B56" s="36"/>
      <c r="C56" s="33"/>
    </row>
    <row r="57" spans="1:6" s="49" customFormat="1">
      <c r="A57" s="24"/>
      <c r="B57" s="36"/>
      <c r="C57" s="33"/>
      <c r="D57" s="24"/>
      <c r="E57" s="24"/>
      <c r="F57" s="24"/>
    </row>
    <row r="58" spans="1:6" s="49" customFormat="1">
      <c r="A58" s="24"/>
      <c r="B58" s="36"/>
      <c r="C58" s="33"/>
      <c r="D58" s="24"/>
      <c r="E58" s="24"/>
      <c r="F58" s="24"/>
    </row>
    <row r="59" spans="1:6" s="49" customFormat="1">
      <c r="A59" s="24"/>
      <c r="B59" s="36"/>
      <c r="C59" s="33"/>
      <c r="D59" s="24"/>
      <c r="E59" s="24"/>
      <c r="F59" s="24"/>
    </row>
    <row r="60" spans="1:6" s="49" customFormat="1">
      <c r="A60" s="24"/>
      <c r="B60" s="36"/>
      <c r="C60" s="33"/>
      <c r="D60" s="24"/>
      <c r="E60" s="24"/>
      <c r="F60" s="24"/>
    </row>
    <row r="61" spans="1:6" s="49" customFormat="1">
      <c r="A61" s="24"/>
      <c r="B61" s="36"/>
      <c r="C61" s="33"/>
      <c r="D61" s="24"/>
      <c r="E61" s="24"/>
      <c r="F61" s="24"/>
    </row>
    <row r="62" spans="1:6" s="49" customFormat="1">
      <c r="A62" s="24"/>
      <c r="B62" s="36"/>
      <c r="C62" s="33"/>
      <c r="D62" s="24"/>
      <c r="E62" s="24"/>
      <c r="F62" s="24"/>
    </row>
    <row r="63" spans="1:6" s="49" customFormat="1">
      <c r="A63" s="24"/>
      <c r="B63" s="36"/>
      <c r="C63" s="33"/>
      <c r="D63" s="24"/>
      <c r="E63" s="24"/>
      <c r="F63" s="24"/>
    </row>
    <row r="64" spans="1:6" s="49" customFormat="1">
      <c r="A64" s="24"/>
      <c r="B64" s="36"/>
      <c r="C64" s="33"/>
      <c r="D64" s="24"/>
      <c r="E64" s="24"/>
      <c r="F64" s="24"/>
    </row>
    <row r="65" spans="1:6" s="49" customFormat="1">
      <c r="A65" s="24"/>
      <c r="B65" s="36"/>
      <c r="C65" s="33"/>
      <c r="D65" s="24"/>
      <c r="E65" s="24"/>
      <c r="F65" s="24"/>
    </row>
    <row r="66" spans="1:6" s="49" customFormat="1">
      <c r="A66" s="24"/>
      <c r="B66" s="36"/>
      <c r="C66" s="33"/>
      <c r="D66" s="24"/>
      <c r="E66" s="24"/>
      <c r="F66" s="24"/>
    </row>
    <row r="67" spans="1:6" s="49" customFormat="1">
      <c r="A67" s="24"/>
      <c r="B67" s="36"/>
      <c r="C67" s="33"/>
      <c r="D67" s="24"/>
      <c r="E67" s="24"/>
      <c r="F67" s="24"/>
    </row>
    <row r="68" spans="1:6" s="49" customFormat="1">
      <c r="A68" s="24"/>
      <c r="B68" s="36"/>
      <c r="C68" s="33"/>
      <c r="D68" s="24"/>
      <c r="E68" s="24"/>
      <c r="F68" s="24"/>
    </row>
    <row r="69" spans="1:6" s="49" customFormat="1">
      <c r="A69" s="24"/>
      <c r="B69" s="36"/>
      <c r="C69" s="33"/>
      <c r="D69" s="24"/>
      <c r="E69" s="24"/>
      <c r="F69" s="24"/>
    </row>
    <row r="70" spans="1:6" s="49" customFormat="1">
      <c r="A70" s="24"/>
      <c r="B70" s="36"/>
      <c r="C70" s="33"/>
      <c r="D70" s="24"/>
      <c r="E70" s="24"/>
      <c r="F70" s="24"/>
    </row>
    <row r="71" spans="1:6" s="49" customFormat="1">
      <c r="A71" s="24"/>
      <c r="B71" s="36"/>
      <c r="C71" s="33"/>
      <c r="D71" s="24"/>
      <c r="E71" s="24"/>
      <c r="F71" s="24"/>
    </row>
    <row r="72" spans="1:6" s="49" customFormat="1">
      <c r="A72" s="24"/>
      <c r="B72" s="36"/>
      <c r="C72" s="33"/>
      <c r="D72" s="24"/>
      <c r="E72" s="24"/>
      <c r="F72" s="24"/>
    </row>
    <row r="73" spans="1:6" s="25" customFormat="1">
      <c r="A73" s="7"/>
      <c r="B73" s="36"/>
      <c r="C73" s="33"/>
      <c r="D73" s="7"/>
      <c r="E73" s="7"/>
      <c r="F73" s="7"/>
    </row>
    <row r="74" spans="1:6" s="25" customFormat="1">
      <c r="A74" s="7"/>
      <c r="B74" s="36"/>
      <c r="C74" s="33"/>
      <c r="D74" s="7"/>
      <c r="E74" s="7"/>
      <c r="F74" s="7"/>
    </row>
    <row r="75" spans="1:6" s="25" customFormat="1">
      <c r="A75" s="7"/>
      <c r="B75" s="36"/>
      <c r="C75" s="33"/>
      <c r="D75" s="7"/>
      <c r="E75" s="7"/>
      <c r="F75" s="7"/>
    </row>
    <row r="76" spans="1:6" s="25" customFormat="1">
      <c r="A76" s="7"/>
      <c r="B76" s="36"/>
      <c r="C76" s="33"/>
      <c r="D76" s="7"/>
      <c r="E76" s="7"/>
      <c r="F76" s="7"/>
    </row>
    <row r="77" spans="1:6" s="25" customFormat="1">
      <c r="A77" s="7"/>
      <c r="B77" s="36"/>
      <c r="C77" s="33"/>
      <c r="D77" s="7"/>
      <c r="E77" s="7"/>
      <c r="F77" s="7"/>
    </row>
    <row r="78" spans="1:6" s="25" customFormat="1">
      <c r="A78" s="7"/>
      <c r="B78" s="36"/>
      <c r="C78" s="33"/>
      <c r="D78" s="7"/>
      <c r="E78" s="7"/>
      <c r="F78" s="7"/>
    </row>
    <row r="79" spans="1:6" s="25" customFormat="1">
      <c r="A79" s="7"/>
      <c r="B79" s="36"/>
      <c r="C79" s="33"/>
      <c r="D79" s="7"/>
      <c r="E79" s="7"/>
      <c r="F79" s="7"/>
    </row>
    <row r="80" spans="1:6" s="25" customFormat="1">
      <c r="A80" s="7"/>
      <c r="B80" s="36"/>
      <c r="C80" s="33"/>
      <c r="D80" s="7"/>
      <c r="E80" s="7"/>
      <c r="F80" s="7"/>
    </row>
    <row r="81" spans="1:6" s="25" customFormat="1">
      <c r="A81" s="7"/>
      <c r="B81" s="36"/>
      <c r="C81" s="33"/>
      <c r="D81" s="7"/>
      <c r="E81" s="7"/>
      <c r="F81" s="7"/>
    </row>
    <row r="82" spans="1:6" s="25" customFormat="1">
      <c r="A82" s="7"/>
      <c r="B82" s="36"/>
      <c r="C82" s="33"/>
      <c r="D82" s="7"/>
      <c r="E82" s="7"/>
      <c r="F82" s="7"/>
    </row>
    <row r="83" spans="1:6" s="25" customFormat="1">
      <c r="A83" s="7"/>
      <c r="B83" s="36"/>
      <c r="C83" s="33"/>
      <c r="D83" s="7"/>
      <c r="E83" s="7"/>
      <c r="F83" s="7"/>
    </row>
    <row r="84" spans="1:6" s="25" customFormat="1">
      <c r="A84" s="7"/>
      <c r="B84" s="36"/>
      <c r="C84" s="33"/>
      <c r="D84" s="7"/>
      <c r="E84" s="7"/>
      <c r="F84" s="7"/>
    </row>
    <row r="85" spans="1:6" s="25" customFormat="1">
      <c r="A85" s="7"/>
      <c r="B85" s="36"/>
      <c r="C85" s="33"/>
      <c r="D85" s="7"/>
      <c r="E85" s="7"/>
      <c r="F85" s="7"/>
    </row>
    <row r="86" spans="1:6" s="25" customFormat="1">
      <c r="A86" s="7"/>
      <c r="B86" s="36"/>
      <c r="C86" s="33"/>
      <c r="D86" s="7"/>
      <c r="E86" s="7"/>
      <c r="F86" s="7"/>
    </row>
    <row r="87" spans="1:6" s="25" customFormat="1">
      <c r="A87" s="7"/>
      <c r="B87" s="36"/>
      <c r="C87" s="33"/>
      <c r="D87" s="7"/>
      <c r="E87" s="7"/>
      <c r="F87" s="7"/>
    </row>
    <row r="88" spans="1:6" s="25" customFormat="1">
      <c r="A88" s="7"/>
      <c r="B88" s="36"/>
      <c r="C88" s="33"/>
      <c r="D88" s="7"/>
      <c r="E88" s="7"/>
      <c r="F88" s="7"/>
    </row>
    <row r="89" spans="1:6" s="25" customFormat="1">
      <c r="A89" s="7"/>
      <c r="B89" s="36"/>
      <c r="C89" s="33"/>
      <c r="D89" s="7"/>
      <c r="E89" s="7"/>
      <c r="F89" s="7"/>
    </row>
    <row r="90" spans="1:6" s="25" customFormat="1">
      <c r="A90" s="7"/>
      <c r="B90" s="36"/>
      <c r="C90" s="33"/>
      <c r="D90" s="7"/>
      <c r="E90" s="7"/>
      <c r="F90" s="7"/>
    </row>
    <row r="91" spans="1:6" s="25" customFormat="1">
      <c r="A91" s="7"/>
      <c r="B91" s="36"/>
      <c r="C91" s="33"/>
      <c r="D91" s="7"/>
      <c r="E91" s="7"/>
      <c r="F91" s="7"/>
    </row>
    <row r="92" spans="1:6" s="25" customFormat="1">
      <c r="A92" s="7"/>
      <c r="B92" s="36"/>
      <c r="C92" s="33"/>
      <c r="D92" s="7"/>
      <c r="E92" s="7"/>
      <c r="F92" s="7"/>
    </row>
    <row r="93" spans="1:6" s="25" customFormat="1">
      <c r="A93" s="7"/>
      <c r="B93" s="36"/>
      <c r="C93" s="33"/>
      <c r="D93" s="7"/>
      <c r="E93" s="7"/>
      <c r="F93" s="7"/>
    </row>
    <row r="94" spans="1:6" s="25" customFormat="1">
      <c r="A94" s="7"/>
      <c r="B94" s="36"/>
      <c r="C94" s="33"/>
      <c r="D94" s="7"/>
      <c r="E94" s="7"/>
      <c r="F94" s="7"/>
    </row>
    <row r="95" spans="1:6" s="25" customFormat="1">
      <c r="A95" s="7"/>
      <c r="B95" s="36"/>
      <c r="C95" s="33"/>
      <c r="D95" s="7"/>
      <c r="E95" s="7"/>
      <c r="F95" s="7"/>
    </row>
    <row r="96" spans="1:6" s="25" customFormat="1">
      <c r="A96" s="7"/>
      <c r="B96" s="36"/>
      <c r="C96" s="33"/>
      <c r="D96" s="7"/>
      <c r="E96" s="7"/>
      <c r="F96" s="7"/>
    </row>
    <row r="97" spans="1:6" s="25" customFormat="1">
      <c r="A97" s="7"/>
      <c r="B97" s="36"/>
      <c r="C97" s="33"/>
      <c r="D97" s="7"/>
      <c r="E97" s="7"/>
      <c r="F97" s="7"/>
    </row>
    <row r="98" spans="1:6" s="25" customFormat="1">
      <c r="A98" s="7"/>
      <c r="B98" s="36"/>
      <c r="C98" s="33"/>
      <c r="D98" s="7"/>
      <c r="E98" s="7"/>
      <c r="F98" s="7"/>
    </row>
    <row r="99" spans="1:6" s="25" customFormat="1">
      <c r="A99" s="7"/>
      <c r="B99" s="36"/>
      <c r="C99" s="33"/>
      <c r="D99" s="7"/>
      <c r="E99" s="7"/>
      <c r="F99" s="7"/>
    </row>
    <row r="100" spans="1:6" s="25" customFormat="1">
      <c r="A100" s="7"/>
      <c r="B100" s="36"/>
      <c r="C100" s="33"/>
      <c r="D100" s="7"/>
      <c r="E100" s="7"/>
      <c r="F100" s="7"/>
    </row>
    <row r="101" spans="1:6" s="25" customFormat="1">
      <c r="A101" s="7"/>
      <c r="B101" s="36"/>
      <c r="C101" s="33"/>
      <c r="D101" s="7"/>
      <c r="E101" s="7"/>
      <c r="F101" s="7"/>
    </row>
    <row r="102" spans="1:6" s="25" customFormat="1">
      <c r="A102" s="7"/>
      <c r="B102" s="36"/>
      <c r="C102" s="33"/>
      <c r="D102" s="7"/>
      <c r="E102" s="7"/>
      <c r="F102" s="7"/>
    </row>
    <row r="103" spans="1:6" s="25" customFormat="1">
      <c r="A103" s="7"/>
      <c r="B103" s="36"/>
      <c r="C103" s="33"/>
      <c r="D103" s="7"/>
      <c r="E103" s="7"/>
      <c r="F103" s="7"/>
    </row>
    <row r="104" spans="1:6" s="25" customFormat="1">
      <c r="A104" s="7"/>
      <c r="B104" s="36"/>
      <c r="C104" s="33"/>
      <c r="D104" s="7"/>
      <c r="E104" s="7"/>
      <c r="F104" s="7"/>
    </row>
  </sheetData>
  <mergeCells count="1">
    <mergeCell ref="A1:E1"/>
  </mergeCells>
  <phoneticPr fontId="34" type="noConversion"/>
  <pageMargins left="0.75138888888888899" right="0.75138888888888899" top="0.51180555555555596" bottom="0.47222222222222199" header="0.5" footer="0.5"/>
  <pageSetup paperSize="9" scale="83" fitToHeight="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72"/>
  <sheetViews>
    <sheetView showZeros="0" zoomScale="80" zoomScaleNormal="8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7" customWidth="1"/>
    <col min="2" max="2" width="29.125" style="36" customWidth="1"/>
    <col min="3" max="3" width="16.875" style="33" customWidth="1"/>
    <col min="4" max="4" width="23.25" style="7" customWidth="1"/>
    <col min="5" max="5" width="27.875" style="7" customWidth="1"/>
    <col min="6" max="16384" width="9" style="7"/>
  </cols>
  <sheetData>
    <row r="1" spans="1:6" s="34" customFormat="1" ht="54" customHeight="1">
      <c r="A1" s="239" t="s">
        <v>375</v>
      </c>
      <c r="B1" s="240"/>
      <c r="C1" s="241"/>
      <c r="D1" s="239"/>
      <c r="E1" s="239"/>
    </row>
    <row r="2" spans="1:6">
      <c r="A2" s="35" t="s">
        <v>426</v>
      </c>
      <c r="E2" s="56" t="s">
        <v>76</v>
      </c>
    </row>
    <row r="3" spans="1:6" s="24" customFormat="1" ht="42.95" customHeight="1">
      <c r="A3" s="10" t="s">
        <v>318</v>
      </c>
      <c r="B3" s="12" t="s">
        <v>377</v>
      </c>
      <c r="C3" s="39" t="s">
        <v>320</v>
      </c>
      <c r="D3" s="10" t="s">
        <v>77</v>
      </c>
      <c r="E3" s="10" t="s">
        <v>78</v>
      </c>
    </row>
    <row r="4" spans="1:6" s="24" customFormat="1" ht="42.95" customHeight="1">
      <c r="A4" s="10" t="s">
        <v>378</v>
      </c>
      <c r="B4" s="12" t="s">
        <v>378</v>
      </c>
      <c r="C4" s="39">
        <f>SUM(C5:C10)</f>
        <v>431.80000000000007</v>
      </c>
      <c r="D4" s="10"/>
      <c r="E4" s="10"/>
    </row>
    <row r="5" spans="1:6" s="24" customFormat="1" ht="117" customHeight="1">
      <c r="A5" s="10">
        <v>1</v>
      </c>
      <c r="B5" s="12" t="s">
        <v>398</v>
      </c>
      <c r="C5" s="39">
        <v>64.5</v>
      </c>
      <c r="D5" s="15">
        <v>2010302</v>
      </c>
      <c r="E5" s="15" t="s">
        <v>389</v>
      </c>
    </row>
    <row r="6" spans="1:6" s="24" customFormat="1" ht="149.1" customHeight="1">
      <c r="A6" s="10">
        <v>2</v>
      </c>
      <c r="B6" s="12" t="s">
        <v>427</v>
      </c>
      <c r="C6" s="13">
        <v>185</v>
      </c>
      <c r="D6" s="12">
        <v>2010699</v>
      </c>
      <c r="E6" s="12" t="s">
        <v>428</v>
      </c>
    </row>
    <row r="7" spans="1:6" s="24" customFormat="1" ht="69" customHeight="1">
      <c r="A7" s="10">
        <v>3</v>
      </c>
      <c r="B7" s="12" t="s">
        <v>429</v>
      </c>
      <c r="C7" s="13">
        <v>21.5</v>
      </c>
      <c r="D7" s="12">
        <v>2010699</v>
      </c>
      <c r="E7" s="12" t="s">
        <v>428</v>
      </c>
    </row>
    <row r="8" spans="1:6" s="24" customFormat="1" ht="69" customHeight="1">
      <c r="A8" s="10">
        <v>4</v>
      </c>
      <c r="B8" s="12" t="s">
        <v>430</v>
      </c>
      <c r="C8" s="13">
        <v>12.6</v>
      </c>
      <c r="D8" s="12">
        <v>2010699</v>
      </c>
      <c r="E8" s="12" t="s">
        <v>428</v>
      </c>
    </row>
    <row r="9" spans="1:6" s="49" customFormat="1" ht="60" customHeight="1">
      <c r="A9" s="10">
        <v>5</v>
      </c>
      <c r="B9" s="15" t="s">
        <v>431</v>
      </c>
      <c r="C9" s="39">
        <f>89.6-50</f>
        <v>39.599999999999994</v>
      </c>
      <c r="D9" s="12">
        <v>2010699</v>
      </c>
      <c r="E9" s="12" t="s">
        <v>428</v>
      </c>
      <c r="F9" s="24"/>
    </row>
    <row r="10" spans="1:6" s="24" customFormat="1" ht="77.099999999999994" customHeight="1">
      <c r="A10" s="10">
        <v>6</v>
      </c>
      <c r="B10" s="12" t="s">
        <v>432</v>
      </c>
      <c r="C10" s="13">
        <v>108.6</v>
      </c>
      <c r="D10" s="12">
        <v>2010699</v>
      </c>
      <c r="E10" s="12" t="s">
        <v>428</v>
      </c>
    </row>
    <row r="11" spans="1:6" s="49" customFormat="1">
      <c r="A11" s="24"/>
      <c r="B11" s="36"/>
      <c r="C11" s="33"/>
      <c r="D11" s="24"/>
      <c r="E11" s="24"/>
      <c r="F11" s="24"/>
    </row>
    <row r="12" spans="1:6" s="49" customFormat="1">
      <c r="A12" s="24"/>
      <c r="B12" s="36"/>
      <c r="C12" s="33"/>
      <c r="D12" s="24"/>
      <c r="E12" s="24"/>
      <c r="F12" s="24"/>
    </row>
    <row r="13" spans="1:6" s="49" customFormat="1">
      <c r="A13" s="24"/>
      <c r="B13" s="36"/>
      <c r="C13" s="33"/>
      <c r="D13" s="24"/>
      <c r="E13" s="24"/>
      <c r="F13" s="24"/>
    </row>
    <row r="14" spans="1:6" s="49" customFormat="1">
      <c r="A14" s="24"/>
      <c r="B14" s="36"/>
      <c r="C14" s="33"/>
      <c r="D14" s="24"/>
      <c r="E14" s="24"/>
      <c r="F14" s="24"/>
    </row>
    <row r="15" spans="1:6" s="49" customFormat="1">
      <c r="A15" s="24"/>
      <c r="B15" s="36"/>
      <c r="C15" s="33"/>
      <c r="D15" s="24"/>
      <c r="E15" s="24"/>
      <c r="F15" s="24"/>
    </row>
    <row r="16" spans="1:6" s="49" customFormat="1">
      <c r="A16" s="24"/>
      <c r="B16" s="36"/>
      <c r="C16" s="33"/>
      <c r="D16" s="24"/>
      <c r="E16" s="24"/>
      <c r="F16" s="24"/>
    </row>
    <row r="17" spans="1:6" s="49" customFormat="1">
      <c r="A17" s="24"/>
      <c r="B17" s="36"/>
      <c r="C17" s="33"/>
      <c r="D17" s="24"/>
      <c r="E17" s="24"/>
      <c r="F17" s="24"/>
    </row>
    <row r="18" spans="1:6" s="49" customFormat="1">
      <c r="A18" s="24"/>
      <c r="B18" s="36"/>
      <c r="C18" s="33"/>
      <c r="D18" s="24"/>
      <c r="E18" s="24"/>
      <c r="F18" s="24"/>
    </row>
    <row r="19" spans="1:6" s="49" customFormat="1">
      <c r="A19" s="24"/>
      <c r="B19" s="36"/>
      <c r="C19" s="33"/>
      <c r="D19" s="24"/>
      <c r="E19" s="24"/>
      <c r="F19" s="24"/>
    </row>
    <row r="20" spans="1:6" s="49" customFormat="1">
      <c r="A20" s="24"/>
      <c r="B20" s="36"/>
      <c r="C20" s="33"/>
      <c r="D20" s="24"/>
      <c r="E20" s="24"/>
      <c r="F20" s="24"/>
    </row>
    <row r="21" spans="1:6" s="49" customFormat="1">
      <c r="A21" s="24"/>
      <c r="B21" s="36"/>
      <c r="C21" s="33"/>
      <c r="D21" s="24"/>
      <c r="E21" s="24"/>
      <c r="F21" s="24"/>
    </row>
    <row r="22" spans="1:6" s="24" customFormat="1">
      <c r="B22" s="36"/>
      <c r="C22" s="33"/>
    </row>
    <row r="23" spans="1:6" s="49" customFormat="1">
      <c r="A23" s="24"/>
      <c r="B23" s="36"/>
      <c r="C23" s="33"/>
      <c r="D23" s="24"/>
      <c r="E23" s="24"/>
      <c r="F23" s="24"/>
    </row>
    <row r="24" spans="1:6" s="49" customFormat="1">
      <c r="A24" s="24"/>
      <c r="B24" s="36"/>
      <c r="C24" s="33"/>
      <c r="D24" s="24"/>
      <c r="E24" s="24"/>
      <c r="F24" s="24"/>
    </row>
    <row r="25" spans="1:6" s="49" customFormat="1">
      <c r="A25" s="24"/>
      <c r="B25" s="36"/>
      <c r="C25" s="33"/>
      <c r="D25" s="24"/>
      <c r="E25" s="24"/>
      <c r="F25" s="24"/>
    </row>
    <row r="26" spans="1:6" s="49" customFormat="1">
      <c r="A26" s="24"/>
      <c r="B26" s="36"/>
      <c r="C26" s="33"/>
      <c r="D26" s="24"/>
      <c r="E26" s="24"/>
      <c r="F26" s="24"/>
    </row>
    <row r="27" spans="1:6" s="49" customFormat="1">
      <c r="A27" s="24"/>
      <c r="B27" s="36"/>
      <c r="C27" s="33"/>
      <c r="D27" s="24"/>
      <c r="E27" s="24"/>
      <c r="F27" s="24"/>
    </row>
    <row r="28" spans="1:6" s="49" customFormat="1">
      <c r="A28" s="24"/>
      <c r="B28" s="36"/>
      <c r="C28" s="33"/>
      <c r="D28" s="24"/>
      <c r="E28" s="24"/>
      <c r="F28" s="24"/>
    </row>
    <row r="29" spans="1:6" s="49" customFormat="1">
      <c r="A29" s="24"/>
      <c r="B29" s="36"/>
      <c r="C29" s="33"/>
      <c r="D29" s="24"/>
      <c r="E29" s="24"/>
      <c r="F29" s="24"/>
    </row>
    <row r="30" spans="1:6" s="49" customFormat="1">
      <c r="A30" s="24"/>
      <c r="B30" s="36"/>
      <c r="C30" s="33"/>
      <c r="D30" s="24"/>
      <c r="E30" s="24"/>
      <c r="F30" s="24"/>
    </row>
    <row r="31" spans="1:6" s="49" customFormat="1">
      <c r="A31" s="24"/>
      <c r="B31" s="36"/>
      <c r="C31" s="33"/>
      <c r="D31" s="24"/>
      <c r="E31" s="24"/>
      <c r="F31" s="24"/>
    </row>
    <row r="32" spans="1:6" s="49" customFormat="1">
      <c r="A32" s="24"/>
      <c r="B32" s="36"/>
      <c r="C32" s="33"/>
      <c r="D32" s="24"/>
      <c r="E32" s="24"/>
      <c r="F32" s="24"/>
    </row>
    <row r="33" spans="1:6" s="49" customFormat="1">
      <c r="A33" s="24"/>
      <c r="B33" s="36"/>
      <c r="C33" s="33"/>
      <c r="D33" s="24"/>
      <c r="E33" s="24"/>
      <c r="F33" s="24"/>
    </row>
    <row r="34" spans="1:6" s="49" customFormat="1">
      <c r="A34" s="24"/>
      <c r="B34" s="36"/>
      <c r="C34" s="33"/>
      <c r="D34" s="24"/>
      <c r="E34" s="24"/>
      <c r="F34" s="24"/>
    </row>
    <row r="35" spans="1:6" s="49" customFormat="1">
      <c r="A35" s="24"/>
      <c r="B35" s="36"/>
      <c r="C35" s="33"/>
      <c r="D35" s="24"/>
      <c r="E35" s="24"/>
      <c r="F35" s="24"/>
    </row>
    <row r="36" spans="1:6" s="49" customFormat="1">
      <c r="A36" s="24"/>
      <c r="B36" s="36"/>
      <c r="C36" s="33"/>
      <c r="D36" s="24"/>
      <c r="E36" s="24"/>
      <c r="F36" s="24"/>
    </row>
    <row r="37" spans="1:6" s="49" customFormat="1">
      <c r="A37" s="24"/>
      <c r="B37" s="36"/>
      <c r="C37" s="33"/>
      <c r="D37" s="24"/>
      <c r="E37" s="24"/>
      <c r="F37" s="24"/>
    </row>
    <row r="38" spans="1:6" s="49" customFormat="1">
      <c r="A38" s="24"/>
      <c r="B38" s="36"/>
      <c r="C38" s="33"/>
      <c r="D38" s="24"/>
      <c r="E38" s="24"/>
      <c r="F38" s="24"/>
    </row>
    <row r="39" spans="1:6" s="49" customFormat="1">
      <c r="A39" s="24"/>
      <c r="B39" s="36"/>
      <c r="C39" s="33"/>
      <c r="D39" s="24"/>
      <c r="E39" s="24"/>
      <c r="F39" s="24"/>
    </row>
    <row r="40" spans="1:6" s="49" customFormat="1">
      <c r="A40" s="24"/>
      <c r="B40" s="36"/>
      <c r="C40" s="33"/>
      <c r="D40" s="24"/>
      <c r="E40" s="24"/>
      <c r="F40" s="24"/>
    </row>
    <row r="41" spans="1:6" s="49" customFormat="1">
      <c r="A41" s="24"/>
      <c r="B41" s="36"/>
      <c r="C41" s="33"/>
      <c r="D41" s="24"/>
      <c r="E41" s="24"/>
      <c r="F41" s="24"/>
    </row>
    <row r="42" spans="1:6" s="49" customFormat="1">
      <c r="A42" s="24"/>
      <c r="B42" s="36"/>
      <c r="C42" s="33"/>
      <c r="D42" s="24"/>
      <c r="E42" s="24"/>
      <c r="F42" s="24"/>
    </row>
    <row r="43" spans="1:6" s="49" customFormat="1">
      <c r="A43" s="24"/>
      <c r="B43" s="36"/>
      <c r="C43" s="33"/>
      <c r="D43" s="24"/>
      <c r="E43" s="24"/>
      <c r="F43" s="24"/>
    </row>
    <row r="44" spans="1:6" s="49" customFormat="1">
      <c r="A44" s="24"/>
      <c r="B44" s="36"/>
      <c r="C44" s="33"/>
      <c r="D44" s="24"/>
      <c r="E44" s="24"/>
      <c r="F44" s="24"/>
    </row>
    <row r="45" spans="1:6" s="49" customFormat="1">
      <c r="A45" s="24"/>
      <c r="B45" s="36"/>
      <c r="C45" s="33"/>
      <c r="D45" s="24"/>
      <c r="E45" s="24"/>
      <c r="F45" s="24"/>
    </row>
    <row r="46" spans="1:6" s="49" customFormat="1">
      <c r="A46" s="24"/>
      <c r="B46" s="36"/>
      <c r="C46" s="33"/>
      <c r="D46" s="24"/>
      <c r="E46" s="24"/>
      <c r="F46" s="24"/>
    </row>
    <row r="47" spans="1:6" s="49" customFormat="1">
      <c r="A47" s="24"/>
      <c r="B47" s="36"/>
      <c r="C47" s="33"/>
      <c r="D47" s="24"/>
      <c r="E47" s="24"/>
      <c r="F47" s="24"/>
    </row>
    <row r="48" spans="1:6" s="49" customFormat="1">
      <c r="A48" s="24"/>
      <c r="B48" s="36"/>
      <c r="C48" s="33"/>
      <c r="D48" s="24"/>
      <c r="E48" s="24"/>
      <c r="F48" s="24"/>
    </row>
    <row r="49" spans="1:6" s="49" customFormat="1">
      <c r="A49" s="24"/>
      <c r="B49" s="36"/>
      <c r="C49" s="33"/>
      <c r="D49" s="24"/>
      <c r="E49" s="24"/>
      <c r="F49" s="24"/>
    </row>
    <row r="50" spans="1:6" s="49" customFormat="1">
      <c r="A50" s="24"/>
      <c r="B50" s="36"/>
      <c r="C50" s="33"/>
      <c r="D50" s="24"/>
      <c r="E50" s="24"/>
      <c r="F50" s="24"/>
    </row>
    <row r="51" spans="1:6" s="49" customFormat="1">
      <c r="A51" s="24"/>
      <c r="B51" s="36"/>
      <c r="C51" s="33"/>
      <c r="D51" s="24"/>
      <c r="E51" s="24"/>
      <c r="F51" s="24"/>
    </row>
    <row r="52" spans="1:6" s="49" customFormat="1">
      <c r="A52" s="24"/>
      <c r="B52" s="36"/>
      <c r="C52" s="33"/>
      <c r="D52" s="24"/>
      <c r="E52" s="24"/>
      <c r="F52" s="24"/>
    </row>
    <row r="53" spans="1:6" s="49" customFormat="1">
      <c r="A53" s="24"/>
      <c r="B53" s="36"/>
      <c r="C53" s="33"/>
      <c r="D53" s="24"/>
      <c r="E53" s="24"/>
      <c r="F53" s="24"/>
    </row>
    <row r="54" spans="1:6" s="49" customFormat="1">
      <c r="A54" s="24"/>
      <c r="B54" s="36"/>
      <c r="C54" s="33"/>
      <c r="D54" s="24"/>
      <c r="E54" s="24"/>
      <c r="F54" s="24"/>
    </row>
    <row r="55" spans="1:6" s="49" customFormat="1">
      <c r="A55" s="24"/>
      <c r="B55" s="36"/>
      <c r="C55" s="33"/>
      <c r="D55" s="24"/>
      <c r="E55" s="24"/>
      <c r="F55" s="24"/>
    </row>
    <row r="56" spans="1:6" s="49" customFormat="1">
      <c r="A56" s="24"/>
      <c r="B56" s="36"/>
      <c r="C56" s="33"/>
      <c r="D56" s="24"/>
      <c r="E56" s="24"/>
      <c r="F56" s="24"/>
    </row>
    <row r="57" spans="1:6" s="49" customFormat="1">
      <c r="A57" s="24"/>
      <c r="B57" s="36"/>
      <c r="C57" s="33"/>
      <c r="D57" s="24"/>
      <c r="E57" s="24"/>
      <c r="F57" s="24"/>
    </row>
    <row r="58" spans="1:6" s="49" customFormat="1">
      <c r="A58" s="24"/>
      <c r="B58" s="36"/>
      <c r="C58" s="33"/>
      <c r="D58" s="24"/>
      <c r="E58" s="24"/>
      <c r="F58" s="24"/>
    </row>
    <row r="59" spans="1:6" s="49" customFormat="1">
      <c r="A59" s="24"/>
      <c r="B59" s="36"/>
      <c r="C59" s="33"/>
      <c r="D59" s="24"/>
      <c r="E59" s="24"/>
      <c r="F59" s="24"/>
    </row>
    <row r="60" spans="1:6" s="49" customFormat="1">
      <c r="A60" s="24"/>
      <c r="B60" s="36"/>
      <c r="C60" s="33"/>
      <c r="D60" s="24"/>
      <c r="E60" s="24"/>
      <c r="F60" s="24"/>
    </row>
    <row r="61" spans="1:6" s="49" customFormat="1">
      <c r="A61" s="24"/>
      <c r="B61" s="36"/>
      <c r="C61" s="33"/>
      <c r="D61" s="24"/>
      <c r="E61" s="24"/>
      <c r="F61" s="24"/>
    </row>
    <row r="62" spans="1:6" s="49" customFormat="1">
      <c r="A62" s="24"/>
      <c r="B62" s="36"/>
      <c r="C62" s="33"/>
      <c r="D62" s="24"/>
      <c r="E62" s="24"/>
      <c r="F62" s="24"/>
    </row>
    <row r="63" spans="1:6" s="49" customFormat="1">
      <c r="A63" s="24"/>
      <c r="B63" s="36"/>
      <c r="C63" s="33"/>
      <c r="D63" s="24"/>
      <c r="E63" s="24"/>
      <c r="F63" s="24"/>
    </row>
    <row r="64" spans="1:6" s="49" customFormat="1">
      <c r="A64" s="24"/>
      <c r="B64" s="36"/>
      <c r="C64" s="33"/>
      <c r="D64" s="24"/>
      <c r="E64" s="24"/>
      <c r="F64" s="24"/>
    </row>
    <row r="65" spans="1:6" s="49" customFormat="1">
      <c r="A65" s="24"/>
      <c r="B65" s="36"/>
      <c r="C65" s="33"/>
      <c r="D65" s="24"/>
      <c r="E65" s="24"/>
      <c r="F65" s="24"/>
    </row>
    <row r="66" spans="1:6" s="49" customFormat="1">
      <c r="A66" s="24"/>
      <c r="B66" s="36"/>
      <c r="C66" s="33"/>
      <c r="D66" s="24"/>
      <c r="E66" s="24"/>
      <c r="F66" s="24"/>
    </row>
    <row r="67" spans="1:6" s="49" customFormat="1">
      <c r="A67" s="24"/>
      <c r="B67" s="36"/>
      <c r="C67" s="33"/>
      <c r="D67" s="24"/>
      <c r="E67" s="24"/>
      <c r="F67" s="24"/>
    </row>
    <row r="68" spans="1:6" s="49" customFormat="1">
      <c r="A68" s="24"/>
      <c r="B68" s="36"/>
      <c r="C68" s="33"/>
      <c r="D68" s="24"/>
      <c r="E68" s="24"/>
      <c r="F68" s="24"/>
    </row>
    <row r="69" spans="1:6" s="49" customFormat="1">
      <c r="A69" s="24"/>
      <c r="B69" s="36"/>
      <c r="C69" s="33"/>
      <c r="D69" s="24"/>
      <c r="E69" s="24"/>
      <c r="F69" s="24"/>
    </row>
    <row r="70" spans="1:6" s="49" customFormat="1">
      <c r="A70" s="24"/>
      <c r="B70" s="36"/>
      <c r="C70" s="33"/>
      <c r="D70" s="24"/>
      <c r="E70" s="24"/>
      <c r="F70" s="24"/>
    </row>
    <row r="71" spans="1:6" s="24" customFormat="1"/>
    <row r="72" spans="1:6" s="24" customFormat="1"/>
  </sheetData>
  <mergeCells count="1">
    <mergeCell ref="A1:E1"/>
  </mergeCells>
  <phoneticPr fontId="34" type="noConversion"/>
  <pageMargins left="0.75138888888888899" right="0.75138888888888899" top="0.51180555555555596" bottom="0.66874999999999996" header="0.5" footer="0.5"/>
  <pageSetup paperSize="9" scale="83" fitToHeight="0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71"/>
  <sheetViews>
    <sheetView showZeros="0" zoomScale="80" zoomScaleNormal="80" workbookViewId="0">
      <pane xSplit="2" ySplit="3" topLeftCell="C4" activePane="bottomRight" state="frozen"/>
      <selection pane="topRight"/>
      <selection pane="bottomLeft"/>
      <selection pane="bottomRight" activeCell="E6" sqref="E6"/>
    </sheetView>
  </sheetViews>
  <sheetFormatPr defaultColWidth="9" defaultRowHeight="18.75"/>
  <cols>
    <col min="1" max="1" width="6.75" style="26" customWidth="1"/>
    <col min="2" max="2" width="29.125" style="104" customWidth="1"/>
    <col min="3" max="3" width="16.875" style="105" customWidth="1"/>
    <col min="4" max="4" width="19.875" style="26" customWidth="1"/>
    <col min="5" max="5" width="30.375" style="26" customWidth="1"/>
    <col min="6" max="16384" width="9" style="26"/>
  </cols>
  <sheetData>
    <row r="1" spans="1:5" s="62" customFormat="1" ht="46.5">
      <c r="A1" s="242" t="s">
        <v>375</v>
      </c>
      <c r="B1" s="243"/>
      <c r="C1" s="244"/>
      <c r="D1" s="242"/>
      <c r="E1" s="242"/>
    </row>
    <row r="2" spans="1:5">
      <c r="A2" s="106" t="s">
        <v>433</v>
      </c>
      <c r="E2" s="107" t="s">
        <v>76</v>
      </c>
    </row>
    <row r="3" spans="1:5" s="103" customFormat="1" ht="27" customHeight="1">
      <c r="A3" s="82" t="s">
        <v>318</v>
      </c>
      <c r="B3" s="42" t="s">
        <v>377</v>
      </c>
      <c r="C3" s="39" t="s">
        <v>320</v>
      </c>
      <c r="D3" s="82" t="s">
        <v>77</v>
      </c>
      <c r="E3" s="82" t="s">
        <v>78</v>
      </c>
    </row>
    <row r="4" spans="1:5" s="103" customFormat="1" ht="50.1" customHeight="1">
      <c r="A4" s="230" t="s">
        <v>378</v>
      </c>
      <c r="B4" s="231"/>
      <c r="C4" s="83">
        <f>SUM(C5:C12)</f>
        <v>784.5</v>
      </c>
      <c r="D4" s="82"/>
      <c r="E4" s="82"/>
    </row>
    <row r="5" spans="1:5" s="103" customFormat="1" ht="36.950000000000003" customHeight="1">
      <c r="A5" s="82">
        <v>1</v>
      </c>
      <c r="B5" s="42" t="s">
        <v>398</v>
      </c>
      <c r="C5" s="83">
        <v>73.5</v>
      </c>
      <c r="D5" s="15">
        <v>2010302</v>
      </c>
      <c r="E5" s="15" t="s">
        <v>389</v>
      </c>
    </row>
    <row r="6" spans="1:5" s="103" customFormat="1" ht="243" customHeight="1">
      <c r="A6" s="82">
        <v>2</v>
      </c>
      <c r="B6" s="12" t="s">
        <v>434</v>
      </c>
      <c r="C6" s="83">
        <v>350</v>
      </c>
      <c r="D6" s="42">
        <v>2010402</v>
      </c>
      <c r="E6" s="42" t="s">
        <v>387</v>
      </c>
    </row>
    <row r="7" spans="1:5" s="103" customFormat="1" ht="60.95" customHeight="1">
      <c r="A7" s="82">
        <v>3</v>
      </c>
      <c r="B7" s="12" t="s">
        <v>435</v>
      </c>
      <c r="C7" s="83">
        <v>29.6</v>
      </c>
      <c r="D7" s="42">
        <v>2010402</v>
      </c>
      <c r="E7" s="42" t="s">
        <v>387</v>
      </c>
    </row>
    <row r="8" spans="1:5" s="103" customFormat="1" ht="108" customHeight="1">
      <c r="A8" s="82">
        <v>4</v>
      </c>
      <c r="B8" s="42" t="s">
        <v>436</v>
      </c>
      <c r="C8" s="39">
        <f>26.8-10</f>
        <v>16.8</v>
      </c>
      <c r="D8" s="42">
        <v>2010402</v>
      </c>
      <c r="E8" s="42" t="s">
        <v>387</v>
      </c>
    </row>
    <row r="9" spans="1:5" s="103" customFormat="1" ht="60.95" customHeight="1">
      <c r="A9" s="82">
        <v>5</v>
      </c>
      <c r="B9" s="42" t="s">
        <v>437</v>
      </c>
      <c r="C9" s="39">
        <v>33.5</v>
      </c>
      <c r="D9" s="42">
        <v>2010402</v>
      </c>
      <c r="E9" s="42" t="s">
        <v>387</v>
      </c>
    </row>
    <row r="10" spans="1:5" s="103" customFormat="1" ht="161.1" customHeight="1">
      <c r="A10" s="82">
        <v>6</v>
      </c>
      <c r="B10" s="42" t="s">
        <v>438</v>
      </c>
      <c r="C10" s="39">
        <f>30.9-29.8</f>
        <v>1.0999999999999979</v>
      </c>
      <c r="D10" s="42">
        <v>2010402</v>
      </c>
      <c r="E10" s="42" t="s">
        <v>387</v>
      </c>
    </row>
    <row r="11" spans="1:5" s="103" customFormat="1" ht="60" customHeight="1">
      <c r="A11" s="82">
        <v>7</v>
      </c>
      <c r="B11" s="42" t="s">
        <v>439</v>
      </c>
      <c r="C11" s="39">
        <v>100</v>
      </c>
      <c r="D11" s="42">
        <v>2010402</v>
      </c>
      <c r="E11" s="42" t="s">
        <v>387</v>
      </c>
    </row>
    <row r="12" spans="1:5" s="103" customFormat="1" ht="60" customHeight="1">
      <c r="A12" s="82">
        <v>8</v>
      </c>
      <c r="B12" s="42" t="s">
        <v>440</v>
      </c>
      <c r="C12" s="39">
        <v>180</v>
      </c>
      <c r="D12" s="12">
        <v>2080208</v>
      </c>
      <c r="E12" s="12" t="s">
        <v>441</v>
      </c>
    </row>
    <row r="13" spans="1:5" s="103" customFormat="1">
      <c r="C13" s="108"/>
    </row>
    <row r="14" spans="1:5" s="103" customFormat="1">
      <c r="C14" s="108"/>
    </row>
    <row r="15" spans="1:5" s="103" customFormat="1">
      <c r="C15" s="108"/>
    </row>
    <row r="16" spans="1:5" s="103" customFormat="1">
      <c r="C16" s="108"/>
    </row>
    <row r="17" spans="3:3" s="103" customFormat="1">
      <c r="C17" s="108"/>
    </row>
    <row r="18" spans="3:3" s="103" customFormat="1">
      <c r="C18" s="108"/>
    </row>
    <row r="19" spans="3:3" s="103" customFormat="1">
      <c r="C19" s="108"/>
    </row>
    <row r="20" spans="3:3" s="103" customFormat="1">
      <c r="C20" s="108"/>
    </row>
    <row r="21" spans="3:3" s="103" customFormat="1">
      <c r="C21" s="108"/>
    </row>
    <row r="22" spans="3:3" s="103" customFormat="1">
      <c r="C22" s="108"/>
    </row>
    <row r="23" spans="3:3" s="103" customFormat="1">
      <c r="C23" s="108"/>
    </row>
    <row r="24" spans="3:3" s="103" customFormat="1">
      <c r="C24" s="108"/>
    </row>
    <row r="25" spans="3:3" s="103" customFormat="1">
      <c r="C25" s="108"/>
    </row>
    <row r="26" spans="3:3" s="103" customFormat="1">
      <c r="C26" s="108"/>
    </row>
    <row r="27" spans="3:3" s="103" customFormat="1">
      <c r="C27" s="108"/>
    </row>
    <row r="28" spans="3:3" s="103" customFormat="1">
      <c r="C28" s="108"/>
    </row>
    <row r="29" spans="3:3" s="103" customFormat="1">
      <c r="C29" s="108"/>
    </row>
    <row r="30" spans="3:3" s="103" customFormat="1">
      <c r="C30" s="108"/>
    </row>
    <row r="31" spans="3:3" s="103" customFormat="1">
      <c r="C31" s="108"/>
    </row>
    <row r="32" spans="3:3" s="103" customFormat="1">
      <c r="C32" s="108"/>
    </row>
    <row r="33" spans="3:3" s="103" customFormat="1">
      <c r="C33" s="108"/>
    </row>
    <row r="34" spans="3:3" s="103" customFormat="1">
      <c r="C34" s="108"/>
    </row>
    <row r="35" spans="3:3" s="103" customFormat="1">
      <c r="C35" s="108"/>
    </row>
    <row r="36" spans="3:3" s="103" customFormat="1">
      <c r="C36" s="108"/>
    </row>
    <row r="37" spans="3:3" s="103" customFormat="1">
      <c r="C37" s="108"/>
    </row>
    <row r="38" spans="3:3" s="103" customFormat="1">
      <c r="C38" s="108"/>
    </row>
    <row r="39" spans="3:3" s="103" customFormat="1">
      <c r="C39" s="108"/>
    </row>
    <row r="40" spans="3:3" s="103" customFormat="1">
      <c r="C40" s="108"/>
    </row>
    <row r="41" spans="3:3" s="103" customFormat="1">
      <c r="C41" s="108"/>
    </row>
    <row r="42" spans="3:3" s="103" customFormat="1">
      <c r="C42" s="108"/>
    </row>
    <row r="43" spans="3:3" s="103" customFormat="1">
      <c r="C43" s="108"/>
    </row>
    <row r="44" spans="3:3" s="103" customFormat="1">
      <c r="C44" s="108"/>
    </row>
    <row r="45" spans="3:3" s="103" customFormat="1">
      <c r="C45" s="108"/>
    </row>
    <row r="46" spans="3:3" s="103" customFormat="1">
      <c r="C46" s="108"/>
    </row>
    <row r="47" spans="3:3" s="103" customFormat="1">
      <c r="C47" s="108"/>
    </row>
    <row r="48" spans="3:3" s="103" customFormat="1">
      <c r="C48" s="108"/>
    </row>
    <row r="49" spans="3:3" s="103" customFormat="1">
      <c r="C49" s="108"/>
    </row>
    <row r="50" spans="3:3" s="103" customFormat="1">
      <c r="C50" s="108"/>
    </row>
    <row r="51" spans="3:3" s="103" customFormat="1">
      <c r="C51" s="108"/>
    </row>
    <row r="52" spans="3:3" s="103" customFormat="1">
      <c r="C52" s="108"/>
    </row>
    <row r="53" spans="3:3" s="103" customFormat="1">
      <c r="C53" s="108"/>
    </row>
    <row r="54" spans="3:3" s="103" customFormat="1">
      <c r="C54" s="108"/>
    </row>
    <row r="55" spans="3:3" s="103" customFormat="1">
      <c r="C55" s="108"/>
    </row>
    <row r="56" spans="3:3" s="103" customFormat="1">
      <c r="C56" s="108"/>
    </row>
    <row r="57" spans="3:3" s="103" customFormat="1">
      <c r="C57" s="108"/>
    </row>
    <row r="58" spans="3:3" s="103" customFormat="1">
      <c r="C58" s="108"/>
    </row>
    <row r="59" spans="3:3" s="103" customFormat="1">
      <c r="C59" s="108"/>
    </row>
    <row r="60" spans="3:3" s="103" customFormat="1">
      <c r="C60" s="108"/>
    </row>
    <row r="61" spans="3:3" s="103" customFormat="1">
      <c r="C61" s="108"/>
    </row>
    <row r="62" spans="3:3" s="103" customFormat="1">
      <c r="C62" s="108"/>
    </row>
    <row r="63" spans="3:3" s="103" customFormat="1">
      <c r="C63" s="108"/>
    </row>
    <row r="64" spans="3:3" s="103" customFormat="1">
      <c r="C64" s="108"/>
    </row>
    <row r="65" spans="3:3" s="103" customFormat="1">
      <c r="C65" s="108"/>
    </row>
    <row r="66" spans="3:3" s="103" customFormat="1">
      <c r="C66" s="108"/>
    </row>
    <row r="67" spans="3:3" s="103" customFormat="1">
      <c r="C67" s="108"/>
    </row>
    <row r="68" spans="3:3" s="103" customFormat="1">
      <c r="C68" s="108"/>
    </row>
    <row r="69" spans="3:3" s="103" customFormat="1">
      <c r="C69" s="108"/>
    </row>
    <row r="70" spans="3:3" s="103" customFormat="1">
      <c r="C70" s="108"/>
    </row>
    <row r="71" spans="3:3" s="103" customFormat="1">
      <c r="C71" s="108"/>
    </row>
  </sheetData>
  <mergeCells count="2">
    <mergeCell ref="A1:E1"/>
    <mergeCell ref="A4:B4"/>
  </mergeCells>
  <phoneticPr fontId="34" type="noConversion"/>
  <pageMargins left="0.75138888888888899" right="0.75138888888888899" top="0.51180555555555596" bottom="0.47222222222222199" header="0.5" footer="0.5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42</vt:i4>
      </vt:variant>
      <vt:variant>
        <vt:lpstr>命名范围</vt:lpstr>
      </vt:variant>
      <vt:variant>
        <vt:i4>34</vt:i4>
      </vt:variant>
    </vt:vector>
  </HeadingPairs>
  <TitlesOfParts>
    <vt:vector size="76" baseType="lpstr">
      <vt:lpstr>一般公共预算草案表</vt:lpstr>
      <vt:lpstr>一般公共预算支出明细表</vt:lpstr>
      <vt:lpstr>政府性基金</vt:lpstr>
      <vt:lpstr>汇总表</vt:lpstr>
      <vt:lpstr>办公室</vt:lpstr>
      <vt:lpstr>纪委监委</vt:lpstr>
      <vt:lpstr>组织工作局</vt:lpstr>
      <vt:lpstr>财政局</vt:lpstr>
      <vt:lpstr>产业发展局</vt:lpstr>
      <vt:lpstr>科技创新与人才服务局</vt:lpstr>
      <vt:lpstr>社会事务局</vt:lpstr>
      <vt:lpstr>经济合作局</vt:lpstr>
      <vt:lpstr>开发建设局</vt:lpstr>
      <vt:lpstr>高新自然资源与规划分局</vt:lpstr>
      <vt:lpstr>生态环境保护局</vt:lpstr>
      <vt:lpstr>科技创新服务中心</vt:lpstr>
      <vt:lpstr>应急维稳事务中心</vt:lpstr>
      <vt:lpstr>园区事务发展中心</vt:lpstr>
      <vt:lpstr>城市管理执法大队</vt:lpstr>
      <vt:lpstr>房屋征收事务中心</vt:lpstr>
      <vt:lpstr>建设工程质量安全监督站</vt:lpstr>
      <vt:lpstr>衡阳综合保税区管理局</vt:lpstr>
      <vt:lpstr>教育文化服务中心</vt:lpstr>
      <vt:lpstr>华新小学</vt:lpstr>
      <vt:lpstr>祝融小学</vt:lpstr>
      <vt:lpstr>蒸水小学</vt:lpstr>
      <vt:lpstr>衡州小学</vt:lpstr>
      <vt:lpstr>柘里渡小学</vt:lpstr>
      <vt:lpstr>二塘小学</vt:lpstr>
      <vt:lpstr>长胜小学</vt:lpstr>
      <vt:lpstr>高新成章实验中学</vt:lpstr>
      <vt:lpstr>新民中学</vt:lpstr>
      <vt:lpstr>衡州幼儿园</vt:lpstr>
      <vt:lpstr>华兴街道</vt:lpstr>
      <vt:lpstr>高岭办事处</vt:lpstr>
      <vt:lpstr>蒸水办事处</vt:lpstr>
      <vt:lpstr>金龙坪街道</vt:lpstr>
      <vt:lpstr>民社专户</vt:lpstr>
      <vt:lpstr>华新医院</vt:lpstr>
      <vt:lpstr>非本级预算单位</vt:lpstr>
      <vt:lpstr>财政预留资金</vt:lpstr>
      <vt:lpstr>政府性基金预算</vt:lpstr>
      <vt:lpstr>办公室!Print_Titles</vt:lpstr>
      <vt:lpstr>财政局!Print_Titles</vt:lpstr>
      <vt:lpstr>财政预留资金!Print_Titles</vt:lpstr>
      <vt:lpstr>产业发展局!Print_Titles</vt:lpstr>
      <vt:lpstr>城市管理执法大队!Print_Titles</vt:lpstr>
      <vt:lpstr>二塘小学!Print_Titles</vt:lpstr>
      <vt:lpstr>房屋征收事务中心!Print_Titles</vt:lpstr>
      <vt:lpstr>非本级预算单位!Print_Titles</vt:lpstr>
      <vt:lpstr>高岭办事处!Print_Titles</vt:lpstr>
      <vt:lpstr>高新成章实验中学!Print_Titles</vt:lpstr>
      <vt:lpstr>高新自然资源与规划分局!Print_Titles</vt:lpstr>
      <vt:lpstr>衡阳综合保税区管理局!Print_Titles</vt:lpstr>
      <vt:lpstr>衡州幼儿园!Print_Titles</vt:lpstr>
      <vt:lpstr>华新小学!Print_Titles</vt:lpstr>
      <vt:lpstr>华兴街道!Print_Titles</vt:lpstr>
      <vt:lpstr>汇总表!Print_Titles</vt:lpstr>
      <vt:lpstr>纪委监委!Print_Titles</vt:lpstr>
      <vt:lpstr>教育文化服务中心!Print_Titles</vt:lpstr>
      <vt:lpstr>金龙坪街道!Print_Titles</vt:lpstr>
      <vt:lpstr>经济合作局!Print_Titles</vt:lpstr>
      <vt:lpstr>开发建设局!Print_Titles</vt:lpstr>
      <vt:lpstr>科技创新服务中心!Print_Titles</vt:lpstr>
      <vt:lpstr>科技创新与人才服务局!Print_Titles</vt:lpstr>
      <vt:lpstr>民社专户!Print_Titles</vt:lpstr>
      <vt:lpstr>社会事务局!Print_Titles</vt:lpstr>
      <vt:lpstr>生态环境保护局!Print_Titles</vt:lpstr>
      <vt:lpstr>新民中学!Print_Titles</vt:lpstr>
      <vt:lpstr>应急维稳事务中心!Print_Titles</vt:lpstr>
      <vt:lpstr>园区事务发展中心!Print_Titles</vt:lpstr>
      <vt:lpstr>蒸水办事处!Print_Titles</vt:lpstr>
      <vt:lpstr>蒸水小学!Print_Titles</vt:lpstr>
      <vt:lpstr>政府性基金预算!Print_Titles</vt:lpstr>
      <vt:lpstr>祝融小学!Print_Titles</vt:lpstr>
      <vt:lpstr>组织工作局!Print_Titles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玉米</dc:creator>
  <cp:lastModifiedBy>Administrator</cp:lastModifiedBy>
  <dcterms:created xsi:type="dcterms:W3CDTF">2022-12-01T00:07:00Z</dcterms:created>
  <dcterms:modified xsi:type="dcterms:W3CDTF">2024-09-12T01:39:26Z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75CFF419937F4DD3B016428093D309D3</vt:lpwstr>
  </property>
  <property fmtid="{D5CDD505-2E9C-101B-9397-08002B2CF9AE}" pid="3" name="KSOProductBuildVer">
    <vt:lpwstr>2052-11.1.0.13703</vt:lpwstr>
  </property>
</Properties>
</file>