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一、2023年全市收入完成预计" sheetId="1" r:id="rId1"/>
  </sheets>
  <definedNames>
    <definedName name="_xlnm.Print_Area" localSheetId="0">表一、2023年全市收入完成预计!$A$1:$F$27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<sst xmlns="http://schemas.openxmlformats.org/spreadsheetml/2006/main" count="32" uniqueCount="32">
  <si>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2023年全市一般公共预算收入完成情况表</t>
  </si>
  <si>
    <t>单位：万元</t>
  </si>
  <si>
    <t>项  目</t>
  </si>
  <si>
    <t>2023年
完成数</t>
  </si>
  <si>
    <t>上  年
完成数</t>
  </si>
  <si>
    <t>比上年
增减额</t>
  </si>
  <si>
    <t>比上年
增减％</t>
  </si>
  <si>
    <t>备  注</t>
  </si>
  <si>
    <t>地方一般公共预算收入</t>
  </si>
  <si>
    <t xml:space="preserve"> 1、税收收入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</si>
  <si>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</si>
  <si>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</si>
  <si>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</si>
  <si>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</si>
  <si>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</si>
  <si>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</si>
  <si>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</si>
  <si>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</si>
  <si>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</si>
  <si>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</si>
  <si>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</si>
  <si>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</si>
  <si>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</si>
  <si>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</si>
  <si>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</si>
  <si>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 xml:space="preserve"> 2、非税收入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</si>
  <si>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专项收入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</si>
  <si>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行政事业性收费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</si>
  <si>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罚没收入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</si>
  <si>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国有资本经营收入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</si>
  <si>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国有资源有偿使用收入</t>
    </r>
  </si>
  <si>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其他收入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</si>
</sst>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2"/>
      <name val="宋体"/>
      <charset val="134"/>
    </font>
    <font>
      <sz val="12"/>
      <name val="Times New Roman"/>
      <charset val="134"/>
    </font>
    <font>
      <sz val="20"/>
      <name val="黑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49" applyFont="1" applyFill="1" applyBorder="1" applyAlignment="1">
      <alignment vertical="center"/>
    </xf>
    <xf numFmtId="0" fontId="1" fillId="0" borderId="0" xfId="49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vertical="center"/>
    </xf>
    <xf numFmtId="0" fontId="3" fillId="0" borderId="0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right" vertical="center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 applyProtection="1">
      <alignment horizontal="left" vertical="center"/>
      <protection locked="0"/>
    </xf>
    <xf numFmtId="3" fontId="3" fillId="0" borderId="1" xfId="49" applyNumberFormat="1" applyFont="1" applyFill="1" applyBorder="1" applyAlignment="1">
      <alignment horizontal="right" vertical="center"/>
    </xf>
    <xf numFmtId="176" fontId="3" fillId="0" borderId="1" xfId="49" applyNumberFormat="1" applyFont="1" applyFill="1" applyBorder="1" applyAlignment="1">
      <alignment horizontal="right" vertical="center" wrapText="1"/>
    </xf>
    <xf numFmtId="0" fontId="4" fillId="0" borderId="1" xfId="49" applyFont="1" applyFill="1" applyBorder="1" applyAlignment="1">
      <alignment vertical="center" wrapText="1"/>
    </xf>
    <xf numFmtId="0" fontId="3" fillId="0" borderId="1" xfId="49" applyFont="1" applyFill="1" applyBorder="1" applyAlignment="1" applyProtection="1">
      <alignment vertical="center"/>
      <protection locked="0"/>
    </xf>
    <xf numFmtId="0" fontId="3" fillId="0" borderId="1" xfId="49" applyFont="1" applyFill="1" applyBorder="1" applyAlignment="1">
      <alignment vertical="center"/>
    </xf>
    <xf numFmtId="0" fontId="3" fillId="0" borderId="1" xfId="49" applyFont="1" applyFill="1" applyBorder="1" applyAlignment="1">
      <alignment vertical="center" wrapText="1"/>
    </xf>
    <xf numFmtId="3" fontId="1" fillId="0" borderId="0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_白沙园-2018年预算草案12.28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399945066682943"/>
    <pageSetUpPr fitToPage="1"/>
  </sheetPr>
  <dimension ref="A1:F29"/>
  <sheetViews>
    <sheetView showZeros="0" tabSelected="1" topLeftCell="A18" workbookViewId="0">
      <selection activeCell="I7" sqref="I7"/>
    </sheetView>
  </sheetViews>
  <sheetFormatPr defaultColWidth="8" defaultRowHeight="15.75" outlineLevelCol="5"/>
  <cols>
    <col min="1" max="1" width="23.5833333333333" style="1" customWidth="1"/>
    <col min="2" max="5" width="10.5833333333333" style="2" customWidth="1"/>
    <col min="6" max="6" width="12.9166666666667" style="1" customWidth="1"/>
    <col min="7" max="10" width="8" style="1"/>
    <col min="11" max="11" width="8.375" style="1"/>
    <col min="12" max="16384" width="8" style="1"/>
  </cols>
  <sheetData>
    <row r="1" ht="36" customHeight="1" spans="1:6">
      <c r="A1" s="3" t="s">
        <v>0</v>
      </c>
      <c r="B1" s="3"/>
      <c r="C1" s="3"/>
      <c r="D1" s="3"/>
      <c r="E1" s="3"/>
      <c r="F1" s="3"/>
    </row>
    <row r="2" ht="22.5" customHeight="1" spans="1:6">
      <c r="A2" s="4"/>
      <c r="B2" s="5"/>
      <c r="C2" s="5"/>
      <c r="D2" s="5"/>
      <c r="E2" s="5"/>
      <c r="F2" s="6" t="s">
        <v>1</v>
      </c>
    </row>
    <row r="3" ht="39.15" customHeight="1" spans="1: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ht="25" customHeight="1" spans="1:6">
      <c r="A4" s="10" t="s">
        <v>8</v>
      </c>
      <c r="B4" s="11">
        <f>B5+B21</f>
        <v>2025729</v>
      </c>
      <c r="C4" s="11">
        <f>C5+C21</f>
        <v>1911059</v>
      </c>
      <c r="D4" s="11">
        <f>D5+D21</f>
        <v>114670</v>
      </c>
      <c r="E4" s="12">
        <f t="shared" ref="E4:E27" si="0">ROUND(D4/C4*100,2)</f>
        <v>6</v>
      </c>
      <c r="F4" s="13"/>
    </row>
    <row r="5" ht="25" customHeight="1" spans="1:6">
      <c r="A5" s="14" t="s">
        <v>9</v>
      </c>
      <c r="B5" s="11">
        <f>SUM(B6:B20)</f>
        <v>1420718</v>
      </c>
      <c r="C5" s="11">
        <f>SUM(C6:C20)</f>
        <v>1306059</v>
      </c>
      <c r="D5" s="11">
        <f>SUM(D6:D20)</f>
        <v>114659</v>
      </c>
      <c r="E5" s="12">
        <f t="shared" si="0"/>
        <v>8.78</v>
      </c>
      <c r="F5" s="15"/>
    </row>
    <row r="6" ht="25" customHeight="1" spans="1:6">
      <c r="A6" s="14" t="s">
        <v>10</v>
      </c>
      <c r="B6" s="11">
        <v>392607</v>
      </c>
      <c r="C6" s="11">
        <v>366204</v>
      </c>
      <c r="D6" s="11">
        <f t="shared" ref="D6:D27" si="1">B6-C6</f>
        <v>26403</v>
      </c>
      <c r="E6" s="12">
        <f t="shared" si="0"/>
        <v>7.21</v>
      </c>
      <c r="F6" s="16"/>
    </row>
    <row r="7" ht="25" customHeight="1" spans="1:6">
      <c r="A7" s="14" t="s">
        <v>11</v>
      </c>
      <c r="B7" s="11">
        <f>ROUND(C7*1.0535,0)+600</f>
        <v>85593</v>
      </c>
      <c r="C7" s="11">
        <v>80677</v>
      </c>
      <c r="D7" s="11">
        <f t="shared" si="1"/>
        <v>4916</v>
      </c>
      <c r="E7" s="12">
        <f t="shared" si="0"/>
        <v>6.09</v>
      </c>
      <c r="F7" s="15"/>
    </row>
    <row r="8" ht="25" customHeight="1" spans="1:6">
      <c r="A8" s="14" t="s">
        <v>12</v>
      </c>
      <c r="B8" s="11">
        <v>29692</v>
      </c>
      <c r="C8" s="11">
        <v>27136</v>
      </c>
      <c r="D8" s="11">
        <f t="shared" si="1"/>
        <v>2556</v>
      </c>
      <c r="E8" s="12">
        <f t="shared" si="0"/>
        <v>9.42</v>
      </c>
      <c r="F8" s="15"/>
    </row>
    <row r="9" ht="25" customHeight="1" spans="1:6">
      <c r="A9" s="14" t="s">
        <v>13</v>
      </c>
      <c r="B9" s="11">
        <v>16119</v>
      </c>
      <c r="C9" s="11">
        <v>15964</v>
      </c>
      <c r="D9" s="11">
        <f t="shared" si="1"/>
        <v>155</v>
      </c>
      <c r="E9" s="12">
        <f t="shared" si="0"/>
        <v>0.97</v>
      </c>
      <c r="F9" s="15"/>
    </row>
    <row r="10" ht="25" customHeight="1" spans="1:6">
      <c r="A10" s="14" t="s">
        <v>14</v>
      </c>
      <c r="B10" s="11">
        <v>62625</v>
      </c>
      <c r="C10" s="11">
        <v>58338</v>
      </c>
      <c r="D10" s="11">
        <f t="shared" si="1"/>
        <v>4287</v>
      </c>
      <c r="E10" s="12">
        <f t="shared" si="0"/>
        <v>7.35</v>
      </c>
      <c r="F10" s="15"/>
    </row>
    <row r="11" ht="25" customHeight="1" spans="1:6">
      <c r="A11" s="14" t="s">
        <v>15</v>
      </c>
      <c r="B11" s="11">
        <v>113828</v>
      </c>
      <c r="C11" s="11">
        <v>94971</v>
      </c>
      <c r="D11" s="11">
        <f t="shared" si="1"/>
        <v>18857</v>
      </c>
      <c r="E11" s="12">
        <f t="shared" si="0"/>
        <v>19.86</v>
      </c>
      <c r="F11" s="15"/>
    </row>
    <row r="12" ht="25" customHeight="1" spans="1:6">
      <c r="A12" s="14" t="s">
        <v>16</v>
      </c>
      <c r="B12" s="11">
        <f>ROUND(C12*1.0721,0)</f>
        <v>27848</v>
      </c>
      <c r="C12" s="11">
        <v>25975</v>
      </c>
      <c r="D12" s="11">
        <f t="shared" si="1"/>
        <v>1873</v>
      </c>
      <c r="E12" s="12">
        <f t="shared" si="0"/>
        <v>7.21</v>
      </c>
      <c r="F12" s="15"/>
    </row>
    <row r="13" ht="25" customHeight="1" spans="1:6">
      <c r="A13" s="14" t="s">
        <v>17</v>
      </c>
      <c r="B13" s="11">
        <f>ROUND(C13*1.0401,0)</f>
        <v>66531</v>
      </c>
      <c r="C13" s="11">
        <v>63966</v>
      </c>
      <c r="D13" s="11">
        <f t="shared" si="1"/>
        <v>2565</v>
      </c>
      <c r="E13" s="12">
        <f t="shared" si="0"/>
        <v>4.01</v>
      </c>
      <c r="F13" s="15"/>
    </row>
    <row r="14" ht="25" customHeight="1" spans="1:6">
      <c r="A14" s="14" t="s">
        <v>18</v>
      </c>
      <c r="B14" s="11">
        <v>350075</v>
      </c>
      <c r="C14" s="11">
        <v>324289</v>
      </c>
      <c r="D14" s="11">
        <f t="shared" si="1"/>
        <v>25786</v>
      </c>
      <c r="E14" s="12">
        <f t="shared" si="0"/>
        <v>7.95</v>
      </c>
      <c r="F14" s="15"/>
    </row>
    <row r="15" ht="25" customHeight="1" spans="1:6">
      <c r="A15" s="14" t="s">
        <v>19</v>
      </c>
      <c r="B15" s="11">
        <v>23076</v>
      </c>
      <c r="C15" s="11">
        <v>20909</v>
      </c>
      <c r="D15" s="11">
        <f t="shared" si="1"/>
        <v>2167</v>
      </c>
      <c r="E15" s="12">
        <f t="shared" si="0"/>
        <v>10.36</v>
      </c>
      <c r="F15" s="15"/>
    </row>
    <row r="16" ht="25" customHeight="1" spans="1:6">
      <c r="A16" s="14" t="s">
        <v>20</v>
      </c>
      <c r="B16" s="11">
        <v>48018</v>
      </c>
      <c r="C16" s="11">
        <v>46947</v>
      </c>
      <c r="D16" s="11">
        <f t="shared" si="1"/>
        <v>1071</v>
      </c>
      <c r="E16" s="12">
        <f t="shared" si="0"/>
        <v>2.28</v>
      </c>
      <c r="F16" s="15"/>
    </row>
    <row r="17" ht="25" customHeight="1" spans="1:6">
      <c r="A17" s="14" t="s">
        <v>21</v>
      </c>
      <c r="B17" s="11">
        <v>192880</v>
      </c>
      <c r="C17" s="11">
        <v>170840</v>
      </c>
      <c r="D17" s="11">
        <f t="shared" si="1"/>
        <v>22040</v>
      </c>
      <c r="E17" s="12">
        <f t="shared" si="0"/>
        <v>12.9</v>
      </c>
      <c r="F17" s="16"/>
    </row>
    <row r="18" ht="25" customHeight="1" spans="1:6">
      <c r="A18" s="14" t="s">
        <v>22</v>
      </c>
      <c r="B18" s="11">
        <v>8669</v>
      </c>
      <c r="C18" s="11">
        <v>7227</v>
      </c>
      <c r="D18" s="11">
        <f t="shared" si="1"/>
        <v>1442</v>
      </c>
      <c r="E18" s="12">
        <f t="shared" si="0"/>
        <v>19.95</v>
      </c>
      <c r="F18" s="15"/>
    </row>
    <row r="19" ht="25" customHeight="1" spans="1:6">
      <c r="A19" s="14" t="s">
        <v>23</v>
      </c>
      <c r="B19" s="11">
        <v>3086</v>
      </c>
      <c r="C19" s="11">
        <v>2438</v>
      </c>
      <c r="D19" s="11">
        <f t="shared" si="1"/>
        <v>648</v>
      </c>
      <c r="E19" s="12">
        <f t="shared" si="0"/>
        <v>26.58</v>
      </c>
      <c r="F19" s="15"/>
    </row>
    <row r="20" ht="25" customHeight="1" spans="1:6">
      <c r="A20" s="14" t="s">
        <v>24</v>
      </c>
      <c r="B20" s="11">
        <v>71</v>
      </c>
      <c r="C20" s="11">
        <v>178</v>
      </c>
      <c r="D20" s="11">
        <f t="shared" si="1"/>
        <v>-107</v>
      </c>
      <c r="E20" s="12">
        <f t="shared" si="0"/>
        <v>-60.11</v>
      </c>
      <c r="F20" s="16"/>
    </row>
    <row r="21" ht="25" customHeight="1" spans="1:6">
      <c r="A21" s="14" t="s">
        <v>25</v>
      </c>
      <c r="B21" s="11">
        <f>SUM(B22:B27)</f>
        <v>605011</v>
      </c>
      <c r="C21" s="11">
        <f>SUM(C22:C27)</f>
        <v>605000</v>
      </c>
      <c r="D21" s="11">
        <f t="shared" si="1"/>
        <v>11</v>
      </c>
      <c r="E21" s="12">
        <f t="shared" si="0"/>
        <v>0</v>
      </c>
      <c r="F21" s="15"/>
    </row>
    <row r="22" ht="25" customHeight="1" spans="1:6">
      <c r="A22" s="14" t="s">
        <v>26</v>
      </c>
      <c r="B22" s="11">
        <f>ROUND(C22*1.0129,0)</f>
        <v>75665</v>
      </c>
      <c r="C22" s="11">
        <v>74701</v>
      </c>
      <c r="D22" s="11">
        <f t="shared" si="1"/>
        <v>964</v>
      </c>
      <c r="E22" s="12">
        <f t="shared" si="0"/>
        <v>1.29</v>
      </c>
      <c r="F22" s="15"/>
    </row>
    <row r="23" ht="25" customHeight="1" spans="1:6">
      <c r="A23" s="14" t="s">
        <v>27</v>
      </c>
      <c r="B23" s="11">
        <f>ROUND(C23*1.0501,0)-122</f>
        <v>67049</v>
      </c>
      <c r="C23" s="11">
        <v>63966</v>
      </c>
      <c r="D23" s="11">
        <f t="shared" si="1"/>
        <v>3083</v>
      </c>
      <c r="E23" s="12">
        <f t="shared" si="0"/>
        <v>4.82</v>
      </c>
      <c r="F23" s="15"/>
    </row>
    <row r="24" ht="25" customHeight="1" spans="1:6">
      <c r="A24" s="14" t="s">
        <v>28</v>
      </c>
      <c r="B24" s="11">
        <f>ROUND(C24*(1-0.0569),0)</f>
        <v>171917</v>
      </c>
      <c r="C24" s="11">
        <v>182289</v>
      </c>
      <c r="D24" s="11">
        <f t="shared" si="1"/>
        <v>-10372</v>
      </c>
      <c r="E24" s="12">
        <f t="shared" si="0"/>
        <v>-5.69</v>
      </c>
      <c r="F24" s="15"/>
    </row>
    <row r="25" ht="25" customHeight="1" spans="1:6">
      <c r="A25" s="14" t="s">
        <v>29</v>
      </c>
      <c r="B25" s="11">
        <f>ROUND(C25*1.0022,0)</f>
        <v>11363</v>
      </c>
      <c r="C25" s="11">
        <v>11338</v>
      </c>
      <c r="D25" s="11">
        <f t="shared" si="1"/>
        <v>25</v>
      </c>
      <c r="E25" s="12">
        <f t="shared" si="0"/>
        <v>0.22</v>
      </c>
      <c r="F25" s="15"/>
    </row>
    <row r="26" ht="25" customHeight="1" spans="1:6">
      <c r="A26" s="14" t="s">
        <v>30</v>
      </c>
      <c r="B26" s="11">
        <f>ROUND(C26*1.0315,0)</f>
        <v>174441</v>
      </c>
      <c r="C26" s="11">
        <v>169114</v>
      </c>
      <c r="D26" s="11">
        <f t="shared" si="1"/>
        <v>5327</v>
      </c>
      <c r="E26" s="12">
        <f t="shared" si="0"/>
        <v>3.15</v>
      </c>
      <c r="F26" s="15"/>
    </row>
    <row r="27" ht="25" customHeight="1" spans="1:6">
      <c r="A27" s="14" t="s">
        <v>31</v>
      </c>
      <c r="B27" s="11">
        <f>ROUND(C27*1.0095,0)</f>
        <v>104576</v>
      </c>
      <c r="C27" s="11">
        <v>103592</v>
      </c>
      <c r="D27" s="11">
        <f t="shared" si="1"/>
        <v>984</v>
      </c>
      <c r="E27" s="12">
        <f t="shared" si="0"/>
        <v>0.95</v>
      </c>
      <c r="F27" s="15"/>
    </row>
    <row r="28" ht="25.75" customHeight="1" spans="1:1">
      <c r="A28" s="4"/>
    </row>
    <row r="29" spans="2:2">
      <c r="B29" s="17"/>
    </row>
  </sheetData>
  <mergeCells count="1">
    <mergeCell ref="A1:F1"/>
  </mergeCells>
  <printOptions horizontalCentered="1"/>
  <pageMargins left="0.78740157480315" right="0.78740157480315" top="0.78740157480315" bottom="0.78740157480315" header="0.31496062992126" footer="0.31496062992126"/>
  <pageSetup paperSize="9" fitToHeight="0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表一、2023年全市收入完成预计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2024-01-08T02:43:05Z</dcterms:created>
  <dcterms:modified xsi:type="dcterms:W3CDTF">2024-01-08T02:43:05Z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EF1BA6803ED9463F8D791F8A100E4815_11</vt:lpwstr>
  </property>
  <property fmtid="{D5CDD505-2E9C-101B-9397-08002B2CF9AE}" pid="3" name="KSOProductBuildVer">
    <vt:lpwstr>2052-12.1.0.16120</vt:lpwstr>
  </property>
</Properties>
</file>