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4vs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<sst xmlns="http://schemas.openxmlformats.org/spreadsheetml/2006/main" count="121" uniqueCount="84">
  <si>
    <t>松木经济开发区规划用地结构表</t>
  </si>
  <si>
    <t>松木片规划用地结构表</t>
  </si>
  <si>
    <t>樟木片规划用地结构表</t>
  </si>
  <si>
    <t>江东片规划用地结构表</t>
  </si>
  <si>
    <t>一级类</t>
  </si>
  <si>
    <t>二级类\三级类</t>
  </si>
  <si>
    <r>
      <rPr>
        <sz val="10.5"/>
        <color rgb="FF000000"/>
        <rFont val="黑体"/>
        <charset val="134"/>
      </rPr>
      <t>用地面积(hm</t>
    </r>
    <r>
      <rPr>
        <sz val="10.5"/>
        <color rgb="FF000000"/>
        <rFont val="宋体"/>
        <charset val="134"/>
      </rPr>
      <t>²</t>
    </r>
    <r>
      <rPr>
        <sz val="10.5"/>
        <color rgb="FF000000"/>
        <rFont val="黑体"/>
        <charset val="134"/>
      </rPr>
      <t>)</t>
    </r>
  </si>
  <si>
    <t>占比（%）</t>
  </si>
  <si>
    <r>
      <rPr>
        <sz val="10.5"/>
        <color rgb="FF000000"/>
        <rFont val="宋体"/>
        <charset val="134"/>
      </rPr>
      <t>一级类</t>
    </r>
  </si>
  <si>
    <r>
      <rPr>
        <sz val="10.5"/>
        <color rgb="FF000000"/>
        <rFont val="宋体"/>
        <charset val="134"/>
      </rPr>
      <t>二级类\三级类</t>
    </r>
  </si>
  <si>
    <r>
      <rPr>
        <sz val="10.5"/>
        <color rgb="FF000000"/>
        <rFont val="宋体"/>
        <charset val="134"/>
      </rPr>
      <t>用地面积(hm²)</t>
    </r>
  </si>
  <si>
    <r>
      <rPr>
        <sz val="10.5"/>
        <color rgb="FF000000"/>
        <rFont val="宋体"/>
        <charset val="134"/>
      </rPr>
      <t>占比（%）</t>
    </r>
  </si>
  <si>
    <r>
      <rPr>
        <sz val="10.5"/>
        <color rgb="FF000000"/>
        <rFont val="黑体"/>
        <charset val="134"/>
      </rPr>
      <t>一级类</t>
    </r>
  </si>
  <si>
    <r>
      <rPr>
        <sz val="10.5"/>
        <color rgb="FF000000"/>
        <rFont val="黑体"/>
        <charset val="134"/>
      </rPr>
      <t>二级类\三级类</t>
    </r>
  </si>
  <si>
    <r>
      <rPr>
        <sz val="10.5"/>
        <color rgb="FF000000"/>
        <rFont val="黑体"/>
        <charset val="134"/>
      </rPr>
      <t>占比（%）</t>
    </r>
  </si>
  <si>
    <t>07居住用地</t>
  </si>
  <si>
    <t>小计</t>
  </si>
  <si>
    <r>
      <rPr>
        <sz val="10.5"/>
        <color rgb="FF000000"/>
        <rFont val="宋体"/>
        <charset val="134"/>
      </rPr>
      <t>08公共管理与公共服务用地</t>
    </r>
  </si>
  <si>
    <r>
      <rPr>
        <b/>
        <sz val="10.5"/>
        <color rgb="FF000000"/>
        <rFont val="宋体"/>
        <charset val="134"/>
      </rPr>
      <t>小计</t>
    </r>
  </si>
  <si>
    <r>
      <rPr>
        <sz val="10.5"/>
        <color rgb="FF000000"/>
        <rFont val="黑体"/>
        <charset val="134"/>
      </rPr>
      <t>08公共管理与公共服务用地</t>
    </r>
  </si>
  <si>
    <r>
      <rPr>
        <b/>
        <sz val="10.5"/>
        <color rgb="FF000000"/>
        <rFont val="黑体"/>
        <charset val="134"/>
      </rPr>
      <t>小计</t>
    </r>
  </si>
  <si>
    <r>
      <rPr>
        <sz val="10.5"/>
        <color rgb="FF000000"/>
        <rFont val="黑体"/>
        <charset val="134"/>
      </rPr>
      <t>07居住用地</t>
    </r>
  </si>
  <si>
    <t>0701城镇住宅用地</t>
  </si>
  <si>
    <r>
      <rPr>
        <sz val="10.5"/>
        <color rgb="FF000000"/>
        <rFont val="宋体"/>
        <charset val="134"/>
      </rPr>
      <t>0801机关团体用地</t>
    </r>
  </si>
  <si>
    <r>
      <rPr>
        <sz val="10.5"/>
        <color rgb="FF000000"/>
        <rFont val="黑体"/>
        <charset val="134"/>
      </rPr>
      <t>0801机关团体用地</t>
    </r>
  </si>
  <si>
    <r>
      <rPr>
        <sz val="10.5"/>
        <color rgb="FF000000"/>
        <rFont val="黑体"/>
        <charset val="134"/>
      </rPr>
      <t>0701城镇住宅用地</t>
    </r>
  </si>
  <si>
    <r>
      <rPr>
        <sz val="10.5"/>
        <color rgb="FF000000"/>
        <rFont val="宋体"/>
        <charset val="134"/>
      </rPr>
      <t>09商业服务业用地</t>
    </r>
  </si>
  <si>
    <r>
      <rPr>
        <sz val="10.5"/>
        <color rgb="FF000000"/>
        <rFont val="黑体"/>
        <charset val="134"/>
      </rPr>
      <t>10工矿用地</t>
    </r>
  </si>
  <si>
    <t>08公共管理与公共服务用地</t>
  </si>
  <si>
    <r>
      <rPr>
        <sz val="10.5"/>
        <color rgb="FF000000"/>
        <rFont val="黑体"/>
        <charset val="134"/>
      </rPr>
      <t>0901商业用地</t>
    </r>
  </si>
  <si>
    <r>
      <rPr>
        <sz val="10.5"/>
        <color rgb="FF000000"/>
        <rFont val="黑体"/>
        <charset val="134"/>
      </rPr>
      <t>100102二类工业用地</t>
    </r>
  </si>
  <si>
    <t>0801机关团体用地</t>
  </si>
  <si>
    <r>
      <rPr>
        <sz val="10.5"/>
        <color rgb="FF000000"/>
        <rFont val="宋体"/>
        <charset val="134"/>
      </rPr>
      <t>10工矿用地</t>
    </r>
  </si>
  <si>
    <r>
      <rPr>
        <sz val="10.5"/>
        <color rgb="FF000000"/>
        <rFont val="黑体"/>
        <charset val="134"/>
      </rPr>
      <t>100103三类工业用地</t>
    </r>
  </si>
  <si>
    <r>
      <rPr>
        <sz val="10.5"/>
        <color rgb="FF000000"/>
        <rFont val="黑体"/>
        <charset val="134"/>
      </rPr>
      <t>0806医疗卫生用地</t>
    </r>
  </si>
  <si>
    <t>0806医疗卫生用地</t>
  </si>
  <si>
    <r>
      <rPr>
        <sz val="10.5"/>
        <color rgb="FF000000"/>
        <rFont val="宋体"/>
        <charset val="134"/>
      </rPr>
      <t>100102二类工业用地</t>
    </r>
  </si>
  <si>
    <r>
      <rPr>
        <sz val="10.5"/>
        <color rgb="FF000000"/>
        <rFont val="黑体"/>
        <charset val="134"/>
      </rPr>
      <t>12交通运输用地</t>
    </r>
  </si>
  <si>
    <r>
      <rPr>
        <sz val="10.5"/>
        <color rgb="FF000000"/>
        <rFont val="黑体"/>
        <charset val="134"/>
      </rPr>
      <t>0807社会福利用地</t>
    </r>
  </si>
  <si>
    <t>0807社会福利用地</t>
  </si>
  <si>
    <r>
      <rPr>
        <sz val="10.5"/>
        <color rgb="FF000000"/>
        <rFont val="宋体"/>
        <charset val="134"/>
      </rPr>
      <t>100103三类工业用地</t>
    </r>
  </si>
  <si>
    <r>
      <rPr>
        <sz val="10.5"/>
        <color rgb="FF000000"/>
        <rFont val="黑体"/>
        <charset val="134"/>
      </rPr>
      <t>1207城镇道路用地</t>
    </r>
  </si>
  <si>
    <r>
      <rPr>
        <sz val="10.5"/>
        <color rgb="FF000000"/>
        <rFont val="黑体"/>
        <charset val="134"/>
      </rPr>
      <t>09商业服务业用地</t>
    </r>
  </si>
  <si>
    <t>09商业服务业用地</t>
  </si>
  <si>
    <r>
      <rPr>
        <sz val="10.5"/>
        <color rgb="FF000000"/>
        <rFont val="宋体"/>
        <charset val="134"/>
      </rPr>
      <t>11仓储用地</t>
    </r>
  </si>
  <si>
    <r>
      <rPr>
        <sz val="10.5"/>
        <color rgb="FF000000"/>
        <rFont val="黑体"/>
        <charset val="134"/>
      </rPr>
      <t>1208交通场站用地</t>
    </r>
  </si>
  <si>
    <t>0901商业用地</t>
  </si>
  <si>
    <r>
      <rPr>
        <sz val="10.5"/>
        <color rgb="FF000000"/>
        <rFont val="宋体"/>
        <charset val="134"/>
      </rPr>
      <t>110102物流仓储用地</t>
    </r>
  </si>
  <si>
    <r>
      <rPr>
        <sz val="10.5"/>
        <color rgb="FF000000"/>
        <rFont val="黑体"/>
        <charset val="134"/>
      </rPr>
      <t>13公用设施用地</t>
    </r>
  </si>
  <si>
    <t>10工矿用地</t>
  </si>
  <si>
    <r>
      <rPr>
        <sz val="10.5"/>
        <color rgb="FF000000"/>
        <rFont val="宋体"/>
        <charset val="134"/>
      </rPr>
      <t>12交通运输用地</t>
    </r>
  </si>
  <si>
    <r>
      <rPr>
        <sz val="10.5"/>
        <color rgb="FF000000"/>
        <rFont val="黑体"/>
        <charset val="134"/>
      </rPr>
      <t>1302排水用地</t>
    </r>
  </si>
  <si>
    <t>100102二类工业用地</t>
  </si>
  <si>
    <r>
      <rPr>
        <sz val="10.5"/>
        <color rgb="FF000000"/>
        <rFont val="宋体"/>
        <charset val="134"/>
      </rPr>
      <t>1207城镇道路用地</t>
    </r>
  </si>
  <si>
    <r>
      <rPr>
        <sz val="10.5"/>
        <color rgb="FF000000"/>
        <rFont val="黑体"/>
        <charset val="134"/>
      </rPr>
      <t>1304供燃气用地</t>
    </r>
  </si>
  <si>
    <t>100103三类工业用地</t>
  </si>
  <si>
    <r>
      <rPr>
        <sz val="10.5"/>
        <color rgb="FF000000"/>
        <rFont val="宋体"/>
        <charset val="134"/>
      </rPr>
      <t>13公用设施用地</t>
    </r>
  </si>
  <si>
    <r>
      <rPr>
        <sz val="10.5"/>
        <color rgb="FF000000"/>
        <rFont val="黑体"/>
        <charset val="134"/>
      </rPr>
      <t>1305供热用地</t>
    </r>
  </si>
  <si>
    <t>11仓储用地</t>
  </si>
  <si>
    <r>
      <rPr>
        <sz val="10.5"/>
        <color rgb="FF000000"/>
        <rFont val="宋体"/>
        <charset val="134"/>
      </rPr>
      <t>1303供电用地</t>
    </r>
  </si>
  <si>
    <r>
      <rPr>
        <sz val="10.5"/>
        <color rgb="FF000000"/>
        <rFont val="黑体"/>
        <charset val="134"/>
      </rPr>
      <t>1309环卫用地</t>
    </r>
  </si>
  <si>
    <r>
      <rPr>
        <sz val="10.5"/>
        <color rgb="FF000000"/>
        <rFont val="黑体"/>
        <charset val="134"/>
      </rPr>
      <t>14绿地与开敞空间用地</t>
    </r>
  </si>
  <si>
    <t>110102物流仓储用地</t>
  </si>
  <si>
    <r>
      <rPr>
        <sz val="10.5"/>
        <color rgb="FF000000"/>
        <rFont val="宋体"/>
        <charset val="134"/>
      </rPr>
      <t>14绿地与开敞空间用地</t>
    </r>
  </si>
  <si>
    <r>
      <rPr>
        <sz val="10.5"/>
        <color rgb="FF000000"/>
        <rFont val="黑体"/>
        <charset val="134"/>
      </rPr>
      <t>1310消防用地</t>
    </r>
  </si>
  <si>
    <r>
      <rPr>
        <sz val="10.5"/>
        <color rgb="FF000000"/>
        <rFont val="黑体"/>
        <charset val="134"/>
      </rPr>
      <t>1402防护绿地</t>
    </r>
  </si>
  <si>
    <t>12交通运输用地</t>
  </si>
  <si>
    <r>
      <rPr>
        <sz val="10.5"/>
        <color rgb="FF000000"/>
        <rFont val="宋体"/>
        <charset val="134"/>
      </rPr>
      <t>1401公园绿地</t>
    </r>
  </si>
  <si>
    <r>
      <rPr>
        <sz val="10.5"/>
        <color rgb="FF000000"/>
        <rFont val="黑体"/>
        <charset val="134"/>
      </rPr>
      <t>合计</t>
    </r>
  </si>
  <si>
    <t>1207城镇道路用地</t>
  </si>
  <si>
    <r>
      <rPr>
        <sz val="10.5"/>
        <color rgb="FF000000"/>
        <rFont val="宋体"/>
        <charset val="134"/>
      </rPr>
      <t>1402防护绿地</t>
    </r>
  </si>
  <si>
    <t>1208交通场站用地</t>
  </si>
  <si>
    <r>
      <rPr>
        <sz val="10.5"/>
        <color rgb="FF000000"/>
        <rFont val="宋体"/>
        <charset val="134"/>
      </rPr>
      <t>合计</t>
    </r>
  </si>
  <si>
    <t>13公用设施用地</t>
  </si>
  <si>
    <t>1302排水用地</t>
  </si>
  <si>
    <t>1303供电用地</t>
  </si>
  <si>
    <t>1304供燃气用地</t>
  </si>
  <si>
    <t>1305供热用地</t>
  </si>
  <si>
    <t>1309环卫用地</t>
  </si>
  <si>
    <t>1310消防用地</t>
  </si>
  <si>
    <t>14绿地与开敞空间用地</t>
  </si>
  <si>
    <t>1401公园绿地</t>
  </si>
  <si>
    <t>1402防护绿地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</si>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</sst>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.5"/>
      <color rgb="FF000000"/>
      <name val="黑体"/>
      <charset val="134"/>
    </font>
    <font>
      <sz val="10.5"/>
      <color rgb="FF000000"/>
      <name val="宋体"/>
      <charset val="134"/>
    </font>
    <font>
      <b/>
      <sz val="10.5"/>
      <color rgb="FF000000"/>
      <name val="黑体"/>
      <charset val="134"/>
    </font>
    <font>
      <b/>
      <sz val="10.5"/>
      <color rgb="FF000000"/>
      <name val="宋体"/>
      <charset val="134"/>
    </font>
    <font>
      <b/>
      <sz val="11"/>
      <color rgb="FF000000"/>
      <name val="黑体"/>
      <charset val="134"/>
    </font>
    <font>
      <sz val="11"/>
      <color rgb="FF00000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T44"/>
  <sheetViews>
    <sheetView tabSelected="1" workbookViewId="0">
      <selection activeCell="H36" sqref="H36"/>
    </sheetView>
  </sheetViews>
  <sheetFormatPr defaultColWidth="9" defaultRowHeight="14.4"/>
  <cols>
    <col min="2" max="2" width="17.8796296296296" customWidth="1"/>
    <col min="3" max="3" width="17.5" customWidth="1"/>
    <col min="4" max="4" width="15.3796296296296" customWidth="1"/>
    <col min="5" max="5" width="13.5" customWidth="1"/>
    <col min="8" max="8" width="20.5" customWidth="1"/>
    <col min="9" max="9" width="11.5" customWidth="1"/>
    <col min="10" max="10" width="17.1296296296296" customWidth="1"/>
    <col min="11" max="11" width="10.8796296296296" customWidth="1"/>
    <col min="13" max="13" width="16.1296296296296" customWidth="1"/>
    <col min="14" max="14" width="12" customWidth="1"/>
    <col min="17" max="17" width="12.3796296296296" customWidth="1"/>
    <col min="18" max="18" width="19.5" customWidth="1"/>
    <col min="19" max="19" width="11.3796296296296" customWidth="1"/>
    <col min="20" max="20" width="22.1296296296296" customWidth="1"/>
  </cols>
  <sheetData>
    <row r="1" ht="13.5" customHeight="1"/>
    <row r="3" ht="13.5" customHeight="1"/>
    <row r="4" ht="13.5" customHeight="1"/>
    <row r="5" ht="13.5" customHeight="1"/>
    <row r="6" ht="13.5" customHeight="1"/>
    <row r="8" ht="13.5" customHeight="1"/>
    <row r="11" ht="15" customHeight="1"/>
    <row r="13" ht="13.5" customHeight="1"/>
    <row r="14" ht="15.15" spans="2:17">
      <c r="B14" t="s">
        <v>0</v>
      </c>
      <c r="G14" t="s">
        <v>1</v>
      </c>
      <c r="L14" t="s">
        <v>2</v>
      </c>
      <c r="Q14" t="s">
        <v>3</v>
      </c>
    </row>
    <row r="15" ht="15.15" spans="2:20">
      <c r="B15" s="1" t="s">
        <v>4</v>
      </c>
      <c r="C15" s="2" t="s">
        <v>5</v>
      </c>
      <c r="D15" s="2" t="s">
        <v>6</v>
      </c>
      <c r="E15" s="2" t="s">
        <v>7</v>
      </c>
      <c r="G15" s="3" t="s">
        <v>8</v>
      </c>
      <c r="H15" s="4" t="s">
        <v>9</v>
      </c>
      <c r="I15" s="4" t="s">
        <v>10</v>
      </c>
      <c r="J15" s="4" t="s">
        <v>11</v>
      </c>
      <c r="L15" s="1" t="s">
        <v>12</v>
      </c>
      <c r="M15" s="2" t="s">
        <v>13</v>
      </c>
      <c r="N15" s="2" t="s">
        <v>6</v>
      </c>
      <c r="O15" s="2" t="s">
        <v>14</v>
      </c>
      <c r="Q15" s="1" t="s">
        <v>12</v>
      </c>
      <c r="R15" s="2" t="s">
        <v>13</v>
      </c>
      <c r="S15" s="2" t="s">
        <v>6</v>
      </c>
      <c r="T15" s="2" t="s">
        <v>14</v>
      </c>
    </row>
    <row r="16" ht="15" customHeight="1" spans="2:20">
      <c r="B16" s="1"/>
      <c r="C16" s="2"/>
      <c r="D16" s="2"/>
      <c r="E16" s="2"/>
      <c r="G16" s="3"/>
      <c r="H16" s="4"/>
      <c r="I16" s="4"/>
      <c r="J16" s="4"/>
      <c r="L16" s="1"/>
      <c r="M16" s="2"/>
      <c r="N16" s="2"/>
      <c r="O16" s="2"/>
      <c r="Q16" s="1"/>
      <c r="R16" s="2"/>
      <c r="S16" s="2"/>
      <c r="T16" s="2"/>
    </row>
    <row r="17" ht="15.75" customHeight="1" spans="2:20">
      <c r="B17" s="5" t="s">
        <v>15</v>
      </c>
      <c r="C17" s="6" t="s">
        <v>16</v>
      </c>
      <c r="D17" s="7">
        <f>D18</f>
        <v>5.27</v>
      </c>
      <c r="E17" s="7">
        <f>D17/1017.4146*100</f>
        <v>0.517979592586935</v>
      </c>
      <c r="G17" s="8" t="s">
        <v>17</v>
      </c>
      <c r="H17" s="9" t="s">
        <v>18</v>
      </c>
      <c r="I17" s="15">
        <f>I18</f>
        <v>2.28</v>
      </c>
      <c r="J17" s="15">
        <f t="shared" ref="J17:J33" si="0">I17/668.24*100</f>
        <v>0.341194780318448</v>
      </c>
      <c r="L17" s="5" t="s">
        <v>19</v>
      </c>
      <c r="M17" s="6" t="s">
        <v>20</v>
      </c>
      <c r="N17" s="16">
        <v>0.29</v>
      </c>
      <c r="O17" s="7">
        <v>0.1</v>
      </c>
      <c r="Q17" s="5" t="s">
        <v>21</v>
      </c>
      <c r="R17" s="6" t="s">
        <v>20</v>
      </c>
      <c r="S17" s="7">
        <f>S18</f>
        <v>5.27</v>
      </c>
      <c r="T17" s="7">
        <f t="shared" ref="T17:T31" si="1">S17/49.43*100</f>
        <v>10.6615415739429</v>
      </c>
    </row>
    <row r="18" ht="23.25" customHeight="1" spans="2:20">
      <c r="B18" s="5"/>
      <c r="C18" s="10" t="s">
        <v>22</v>
      </c>
      <c r="D18" s="11">
        <f>S18</f>
        <v>5.27</v>
      </c>
      <c r="E18" s="12">
        <f>D18/1017.4146*100</f>
        <v>0.517979592586935</v>
      </c>
      <c r="G18" s="8"/>
      <c r="H18" s="13" t="s">
        <v>23</v>
      </c>
      <c r="I18" s="17">
        <v>2.28</v>
      </c>
      <c r="J18" s="15">
        <f t="shared" si="0"/>
        <v>0.341194780318448</v>
      </c>
      <c r="L18" s="5"/>
      <c r="M18" s="10" t="s">
        <v>24</v>
      </c>
      <c r="N18" s="18">
        <v>0.29</v>
      </c>
      <c r="O18" s="11">
        <v>0.1</v>
      </c>
      <c r="Q18" s="5"/>
      <c r="R18" s="10" t="s">
        <v>25</v>
      </c>
      <c r="S18" s="19">
        <v>5.27</v>
      </c>
      <c r="T18" s="21">
        <f t="shared" si="1"/>
        <v>10.6615415739429</v>
      </c>
    </row>
    <row r="19" ht="15.75" customHeight="1" spans="2:20">
      <c r="B19" s="5"/>
      <c r="C19" s="10"/>
      <c r="D19" s="11"/>
      <c r="E19" s="11"/>
      <c r="G19" s="8" t="s">
        <v>26</v>
      </c>
      <c r="H19" s="9" t="s">
        <v>18</v>
      </c>
      <c r="I19" s="15">
        <f>I20</f>
        <v>1.7631</v>
      </c>
      <c r="J19" s="15">
        <f t="shared" si="0"/>
        <v>0.263842332096253</v>
      </c>
      <c r="L19" s="5" t="s">
        <v>27</v>
      </c>
      <c r="M19" s="6" t="s">
        <v>20</v>
      </c>
      <c r="N19" s="16">
        <v>233.86</v>
      </c>
      <c r="O19" s="7">
        <v>78.02</v>
      </c>
      <c r="Q19" s="5"/>
      <c r="R19" s="10"/>
      <c r="S19" s="19"/>
      <c r="T19" s="7"/>
    </row>
    <row r="20" ht="15.15" spans="2:20">
      <c r="B20" s="5" t="s">
        <v>28</v>
      </c>
      <c r="C20" s="6" t="s">
        <v>16</v>
      </c>
      <c r="D20" s="7">
        <f>D21+D22+D23</f>
        <v>3.0323</v>
      </c>
      <c r="E20" s="7">
        <f t="shared" ref="E20:E44" si="2">D20/1017.4146*100</f>
        <v>0.298039756850354</v>
      </c>
      <c r="G20" s="8"/>
      <c r="H20" s="10" t="s">
        <v>29</v>
      </c>
      <c r="I20" s="17">
        <f>0.3+1.4631</f>
        <v>1.7631</v>
      </c>
      <c r="J20" s="15">
        <f t="shared" si="0"/>
        <v>0.263842332096253</v>
      </c>
      <c r="L20" s="5"/>
      <c r="M20" s="10" t="s">
        <v>30</v>
      </c>
      <c r="N20" s="19">
        <v>66.07</v>
      </c>
      <c r="O20" s="11">
        <v>22.04</v>
      </c>
      <c r="Q20" s="5" t="s">
        <v>19</v>
      </c>
      <c r="R20" s="6" t="s">
        <v>20</v>
      </c>
      <c r="S20" s="16">
        <f>S21+S22</f>
        <v>0.4623</v>
      </c>
      <c r="T20" s="7">
        <f t="shared" si="1"/>
        <v>0.935261986647785</v>
      </c>
    </row>
    <row r="21" ht="15.15" spans="2:20">
      <c r="B21" s="5"/>
      <c r="C21" s="10" t="s">
        <v>31</v>
      </c>
      <c r="D21" s="14">
        <f>I18+N18</f>
        <v>2.57</v>
      </c>
      <c r="E21" s="11">
        <f t="shared" si="2"/>
        <v>0.252601053690403</v>
      </c>
      <c r="G21" s="8" t="s">
        <v>32</v>
      </c>
      <c r="H21" s="9" t="s">
        <v>18</v>
      </c>
      <c r="I21" s="15">
        <f>I22+I23</f>
        <v>543.6302</v>
      </c>
      <c r="J21" s="15">
        <f t="shared" si="0"/>
        <v>81.3525380102957</v>
      </c>
      <c r="L21" s="5"/>
      <c r="M21" s="10" t="s">
        <v>33</v>
      </c>
      <c r="N21" s="19">
        <v>167.79</v>
      </c>
      <c r="O21" s="11">
        <v>55.98</v>
      </c>
      <c r="Q21" s="5"/>
      <c r="R21" s="10" t="s">
        <v>34</v>
      </c>
      <c r="S21" s="18">
        <v>0.0661</v>
      </c>
      <c r="T21" s="7">
        <f t="shared" si="1"/>
        <v>0.13372445883067</v>
      </c>
    </row>
    <row r="22" ht="15" customHeight="1" spans="2:20">
      <c r="B22" s="5"/>
      <c r="C22" s="10" t="s">
        <v>35</v>
      </c>
      <c r="D22" s="14">
        <f>S21</f>
        <v>0.0661</v>
      </c>
      <c r="E22" s="11">
        <f t="shared" si="2"/>
        <v>0.00649685978557807</v>
      </c>
      <c r="G22" s="8"/>
      <c r="H22" s="13" t="s">
        <v>36</v>
      </c>
      <c r="I22" s="20">
        <f>184.59-17.8498</f>
        <v>166.7402</v>
      </c>
      <c r="J22" s="15">
        <f t="shared" si="0"/>
        <v>24.9521429426553</v>
      </c>
      <c r="L22" s="5" t="s">
        <v>37</v>
      </c>
      <c r="M22" s="6" t="s">
        <v>20</v>
      </c>
      <c r="N22" s="16">
        <v>28.85</v>
      </c>
      <c r="O22" s="7">
        <v>9.63</v>
      </c>
      <c r="Q22" s="5"/>
      <c r="R22" s="10" t="s">
        <v>38</v>
      </c>
      <c r="S22" s="18">
        <v>0.3962</v>
      </c>
      <c r="T22" s="7">
        <f t="shared" si="1"/>
        <v>0.801537527817115</v>
      </c>
    </row>
    <row r="23" ht="15.15" spans="2:20">
      <c r="B23" s="5"/>
      <c r="C23" s="10" t="s">
        <v>39</v>
      </c>
      <c r="D23" s="14">
        <f>S22</f>
        <v>0.3962</v>
      </c>
      <c r="E23" s="11">
        <f t="shared" si="2"/>
        <v>0.0389418433743727</v>
      </c>
      <c r="G23" s="8"/>
      <c r="H23" s="13" t="s">
        <v>40</v>
      </c>
      <c r="I23" s="20">
        <v>376.89</v>
      </c>
      <c r="J23" s="15">
        <f t="shared" si="0"/>
        <v>56.4003950676404</v>
      </c>
      <c r="L23" s="5"/>
      <c r="M23" s="10" t="s">
        <v>41</v>
      </c>
      <c r="N23" s="18">
        <v>28.19</v>
      </c>
      <c r="O23" s="11">
        <v>9.4</v>
      </c>
      <c r="Q23" s="5" t="s">
        <v>42</v>
      </c>
      <c r="R23" s="6" t="s">
        <v>20</v>
      </c>
      <c r="S23" s="16">
        <v>5.02</v>
      </c>
      <c r="T23" s="7">
        <f t="shared" si="1"/>
        <v>10.1557758446288</v>
      </c>
    </row>
    <row r="24" ht="15.15" spans="2:20">
      <c r="B24" s="5" t="s">
        <v>43</v>
      </c>
      <c r="C24" s="6" t="s">
        <v>16</v>
      </c>
      <c r="D24" s="7">
        <f>D25</f>
        <v>6.7831</v>
      </c>
      <c r="E24" s="7">
        <f t="shared" si="2"/>
        <v>0.666699691551507</v>
      </c>
      <c r="G24" s="8" t="s">
        <v>44</v>
      </c>
      <c r="H24" s="9" t="s">
        <v>18</v>
      </c>
      <c r="I24" s="15">
        <f t="shared" ref="I24:I28" si="3">I25</f>
        <v>40.2398</v>
      </c>
      <c r="J24" s="15">
        <f t="shared" si="0"/>
        <v>6.02175864958698</v>
      </c>
      <c r="L24" s="5"/>
      <c r="M24" s="10" t="s">
        <v>45</v>
      </c>
      <c r="N24" s="18">
        <v>0.66</v>
      </c>
      <c r="O24" s="11">
        <v>0.22</v>
      </c>
      <c r="Q24" s="5"/>
      <c r="R24" s="10" t="s">
        <v>29</v>
      </c>
      <c r="S24" s="18">
        <v>5.02</v>
      </c>
      <c r="T24" s="7">
        <f t="shared" si="1"/>
        <v>10.1557758446288</v>
      </c>
    </row>
    <row r="25" ht="15.15" spans="2:20">
      <c r="B25" s="5"/>
      <c r="C25" s="10" t="s">
        <v>46</v>
      </c>
      <c r="D25" s="14">
        <f>S24+I20</f>
        <v>6.7831</v>
      </c>
      <c r="E25" s="11">
        <f t="shared" si="2"/>
        <v>0.666699691551507</v>
      </c>
      <c r="G25" s="8"/>
      <c r="H25" s="13" t="s">
        <v>47</v>
      </c>
      <c r="I25" s="20">
        <f>22.39+17.8498</f>
        <v>40.2398</v>
      </c>
      <c r="J25" s="15">
        <f t="shared" si="0"/>
        <v>6.02175864958698</v>
      </c>
      <c r="L25" s="5" t="s">
        <v>48</v>
      </c>
      <c r="M25" s="6" t="s">
        <v>20</v>
      </c>
      <c r="N25" s="16">
        <v>6.58</v>
      </c>
      <c r="O25" s="7">
        <v>2.2</v>
      </c>
      <c r="Q25" s="5" t="s">
        <v>27</v>
      </c>
      <c r="R25" s="6" t="s">
        <v>20</v>
      </c>
      <c r="S25" s="16">
        <f t="shared" ref="S25:S29" si="4">S26</f>
        <v>31.3872</v>
      </c>
      <c r="T25" s="7">
        <f t="shared" si="1"/>
        <v>63.4982803965203</v>
      </c>
    </row>
    <row r="26" ht="15.15" spans="2:20">
      <c r="B26" s="5" t="s">
        <v>49</v>
      </c>
      <c r="C26" s="6" t="s">
        <v>16</v>
      </c>
      <c r="D26" s="7">
        <f>D27+D28</f>
        <v>808.8774</v>
      </c>
      <c r="E26" s="7">
        <f t="shared" si="2"/>
        <v>79.5032231697874</v>
      </c>
      <c r="G26" s="8" t="s">
        <v>50</v>
      </c>
      <c r="H26" s="9" t="s">
        <v>18</v>
      </c>
      <c r="I26" s="15">
        <f t="shared" si="3"/>
        <v>54.0546</v>
      </c>
      <c r="J26" s="15">
        <f t="shared" si="0"/>
        <v>8.08909972464983</v>
      </c>
      <c r="L26" s="5"/>
      <c r="M26" s="10" t="s">
        <v>51</v>
      </c>
      <c r="N26" s="11">
        <v>2.15</v>
      </c>
      <c r="O26" s="11">
        <v>0.72</v>
      </c>
      <c r="Q26" s="5"/>
      <c r="R26" s="10" t="s">
        <v>33</v>
      </c>
      <c r="S26" s="19">
        <v>31.3872</v>
      </c>
      <c r="T26" s="7">
        <f t="shared" si="1"/>
        <v>63.4982803965203</v>
      </c>
    </row>
    <row r="27" ht="15.15" spans="2:20">
      <c r="B27" s="5"/>
      <c r="C27" s="10" t="s">
        <v>52</v>
      </c>
      <c r="D27" s="11">
        <f>I22+N20</f>
        <v>232.8102</v>
      </c>
      <c r="E27" s="11">
        <f t="shared" si="2"/>
        <v>22.8825298948924</v>
      </c>
      <c r="G27" s="8"/>
      <c r="H27" s="13" t="s">
        <v>53</v>
      </c>
      <c r="I27" s="17">
        <f>I33-I30-I28-I24-I21-I19-I17</f>
        <v>54.0546</v>
      </c>
      <c r="J27" s="15">
        <f t="shared" si="0"/>
        <v>8.08909972464983</v>
      </c>
      <c r="L27" s="5"/>
      <c r="M27" s="10" t="s">
        <v>54</v>
      </c>
      <c r="N27" s="11">
        <v>0.36</v>
      </c>
      <c r="O27" s="11">
        <v>0.12</v>
      </c>
      <c r="Q27" s="5" t="s">
        <v>37</v>
      </c>
      <c r="R27" s="6" t="s">
        <v>20</v>
      </c>
      <c r="S27" s="16">
        <f t="shared" si="4"/>
        <v>6.1335</v>
      </c>
      <c r="T27" s="7">
        <f t="shared" si="1"/>
        <v>12.4084564029941</v>
      </c>
    </row>
    <row r="28" ht="15.15" spans="2:20">
      <c r="B28" s="5"/>
      <c r="C28" s="10" t="s">
        <v>55</v>
      </c>
      <c r="D28" s="11">
        <f>I23+N21+S26</f>
        <v>576.0672</v>
      </c>
      <c r="E28" s="11">
        <f t="shared" si="2"/>
        <v>56.620693274895</v>
      </c>
      <c r="G28" s="8" t="s">
        <v>56</v>
      </c>
      <c r="H28" s="9" t="s">
        <v>18</v>
      </c>
      <c r="I28" s="15">
        <f t="shared" si="3"/>
        <v>1.92</v>
      </c>
      <c r="J28" s="15">
        <f t="shared" si="0"/>
        <v>0.287321920268167</v>
      </c>
      <c r="L28" s="5"/>
      <c r="M28" s="10" t="s">
        <v>57</v>
      </c>
      <c r="N28" s="11">
        <v>2.96</v>
      </c>
      <c r="O28" s="11">
        <v>0.99</v>
      </c>
      <c r="Q28" s="5"/>
      <c r="R28" s="10" t="s">
        <v>41</v>
      </c>
      <c r="S28" s="18">
        <f>S31-S29-S25-S23-S20-S17</f>
        <v>6.1335</v>
      </c>
      <c r="T28" s="7">
        <f t="shared" si="1"/>
        <v>12.4084564029941</v>
      </c>
    </row>
    <row r="29" ht="15" customHeight="1" spans="2:20">
      <c r="B29" s="5" t="s">
        <v>58</v>
      </c>
      <c r="C29" s="6" t="s">
        <v>16</v>
      </c>
      <c r="D29" s="7">
        <f>D30</f>
        <v>40.2398</v>
      </c>
      <c r="E29" s="7">
        <f t="shared" si="2"/>
        <v>3.95510345536618</v>
      </c>
      <c r="G29" s="8"/>
      <c r="H29" s="13" t="s">
        <v>59</v>
      </c>
      <c r="I29" s="17">
        <v>1.92</v>
      </c>
      <c r="J29" s="15">
        <f t="shared" si="0"/>
        <v>0.287321920268167</v>
      </c>
      <c r="L29" s="5"/>
      <c r="M29" s="10" t="s">
        <v>60</v>
      </c>
      <c r="N29" s="19">
        <v>0.28</v>
      </c>
      <c r="O29" s="11">
        <v>0.09</v>
      </c>
      <c r="Q29" s="5" t="s">
        <v>61</v>
      </c>
      <c r="R29" s="6" t="s">
        <v>20</v>
      </c>
      <c r="S29" s="16">
        <f t="shared" si="4"/>
        <v>1.157</v>
      </c>
      <c r="T29" s="7">
        <f t="shared" si="1"/>
        <v>2.34068379526603</v>
      </c>
    </row>
    <row r="30" ht="15.15" spans="2:20">
      <c r="B30" s="5"/>
      <c r="C30" s="10" t="s">
        <v>62</v>
      </c>
      <c r="D30" s="11">
        <f>I25</f>
        <v>40.2398</v>
      </c>
      <c r="E30" s="11">
        <f t="shared" si="2"/>
        <v>3.95510345536618</v>
      </c>
      <c r="G30" s="8" t="s">
        <v>63</v>
      </c>
      <c r="H30" s="9" t="s">
        <v>18</v>
      </c>
      <c r="I30" s="15">
        <f>I31+I32</f>
        <v>24.3569</v>
      </c>
      <c r="J30" s="15">
        <f t="shared" si="0"/>
        <v>3.6449329582186</v>
      </c>
      <c r="L30" s="5"/>
      <c r="M30" s="10" t="s">
        <v>64</v>
      </c>
      <c r="N30" s="19">
        <v>0.83</v>
      </c>
      <c r="O30" s="11">
        <v>0.28</v>
      </c>
      <c r="Q30" s="5"/>
      <c r="R30" s="10" t="s">
        <v>65</v>
      </c>
      <c r="S30" s="19">
        <v>1.157</v>
      </c>
      <c r="T30" s="7">
        <f t="shared" si="1"/>
        <v>2.34068379526603</v>
      </c>
    </row>
    <row r="31" ht="15.15" spans="2:20">
      <c r="B31" s="5" t="s">
        <v>66</v>
      </c>
      <c r="C31" s="6" t="s">
        <v>16</v>
      </c>
      <c r="D31" s="7">
        <f>D32+D33</f>
        <v>89.0381</v>
      </c>
      <c r="E31" s="7">
        <f t="shared" si="2"/>
        <v>8.7514077348605</v>
      </c>
      <c r="G31" s="8"/>
      <c r="H31" s="13" t="s">
        <v>67</v>
      </c>
      <c r="I31" s="20">
        <f>9.01-1.4631</f>
        <v>7.5469</v>
      </c>
      <c r="J31" s="15">
        <f t="shared" si="0"/>
        <v>1.12936968753741</v>
      </c>
      <c r="L31" s="5" t="s">
        <v>61</v>
      </c>
      <c r="M31" s="6" t="s">
        <v>20</v>
      </c>
      <c r="N31" s="16">
        <v>30.16</v>
      </c>
      <c r="O31" s="7">
        <v>10.06</v>
      </c>
      <c r="Q31" s="5" t="s">
        <v>68</v>
      </c>
      <c r="R31" s="5"/>
      <c r="S31" s="7">
        <v>49.43</v>
      </c>
      <c r="T31" s="7">
        <f t="shared" si="1"/>
        <v>100</v>
      </c>
    </row>
    <row r="32" ht="15.15" spans="2:15">
      <c r="B32" s="5"/>
      <c r="C32" s="10" t="s">
        <v>69</v>
      </c>
      <c r="D32" s="14">
        <f>I27+N23+S28</f>
        <v>88.3781</v>
      </c>
      <c r="E32" s="11">
        <f t="shared" si="2"/>
        <v>8.68653742535246</v>
      </c>
      <c r="G32" s="8"/>
      <c r="H32" s="13" t="s">
        <v>70</v>
      </c>
      <c r="I32" s="20">
        <v>16.81</v>
      </c>
      <c r="J32" s="15">
        <f t="shared" si="0"/>
        <v>2.51556327068119</v>
      </c>
      <c r="L32" s="5"/>
      <c r="M32" s="10" t="s">
        <v>65</v>
      </c>
      <c r="N32" s="19">
        <v>30.16</v>
      </c>
      <c r="O32" s="11">
        <v>10.06</v>
      </c>
    </row>
    <row r="33" ht="15.15" spans="2:15">
      <c r="B33" s="5"/>
      <c r="C33" s="10" t="s">
        <v>71</v>
      </c>
      <c r="D33" s="14">
        <f>N24</f>
        <v>0.66</v>
      </c>
      <c r="E33" s="11">
        <f t="shared" si="2"/>
        <v>0.0648703095080413</v>
      </c>
      <c r="G33" s="8" t="s">
        <v>72</v>
      </c>
      <c r="H33" s="8"/>
      <c r="I33" s="15">
        <v>668.2446</v>
      </c>
      <c r="J33" s="15">
        <f t="shared" si="0"/>
        <v>100.000688375434</v>
      </c>
      <c r="L33" s="5" t="s">
        <v>68</v>
      </c>
      <c r="M33" s="5"/>
      <c r="N33" s="7">
        <v>299.74</v>
      </c>
      <c r="O33" s="7">
        <v>100</v>
      </c>
    </row>
    <row r="34" ht="15" customHeight="1" spans="2:5">
      <c r="B34" s="5" t="s">
        <v>73</v>
      </c>
      <c r="C34" s="6" t="s">
        <v>16</v>
      </c>
      <c r="D34" s="7">
        <f>D35+D36+D37+D38+D39+D40</f>
        <v>8.5</v>
      </c>
      <c r="E34" s="7">
        <f t="shared" si="2"/>
        <v>0.83545095578538</v>
      </c>
    </row>
    <row r="35" ht="15.15" spans="2:5">
      <c r="B35" s="5"/>
      <c r="C35" s="10" t="s">
        <v>74</v>
      </c>
      <c r="D35" s="11">
        <f>N26</f>
        <v>2.15</v>
      </c>
      <c r="E35" s="11">
        <f t="shared" si="2"/>
        <v>0.211319947639831</v>
      </c>
    </row>
    <row r="36" ht="15.15" spans="2:5">
      <c r="B36" s="5"/>
      <c r="C36" s="10" t="s">
        <v>75</v>
      </c>
      <c r="D36" s="11">
        <f>I29</f>
        <v>1.92</v>
      </c>
      <c r="E36" s="11">
        <f t="shared" si="2"/>
        <v>0.188713627659756</v>
      </c>
    </row>
    <row r="37" ht="15.15" spans="2:5">
      <c r="B37" s="5"/>
      <c r="C37" s="10" t="s">
        <v>76</v>
      </c>
      <c r="D37" s="11">
        <f>N27</f>
        <v>0.36</v>
      </c>
      <c r="E37" s="11">
        <f t="shared" si="2"/>
        <v>0.0353838051862043</v>
      </c>
    </row>
    <row r="38" ht="15.15" spans="2:5">
      <c r="B38" s="5"/>
      <c r="C38" s="10" t="s">
        <v>77</v>
      </c>
      <c r="D38" s="11">
        <f>N28</f>
        <v>2.96</v>
      </c>
      <c r="E38" s="11">
        <f t="shared" si="2"/>
        <v>0.290933509308791</v>
      </c>
    </row>
    <row r="39" ht="15.15" spans="2:5">
      <c r="B39" s="5"/>
      <c r="C39" s="10" t="s">
        <v>78</v>
      </c>
      <c r="D39" s="11">
        <f>N29</f>
        <v>0.28</v>
      </c>
      <c r="E39" s="11">
        <f t="shared" si="2"/>
        <v>0.0275207373670478</v>
      </c>
    </row>
    <row r="40" ht="15.15" spans="2:5">
      <c r="B40" s="5"/>
      <c r="C40" s="10" t="s">
        <v>79</v>
      </c>
      <c r="D40" s="11">
        <f>N30</f>
        <v>0.83</v>
      </c>
      <c r="E40" s="11">
        <f t="shared" si="2"/>
        <v>0.0815793286237489</v>
      </c>
    </row>
    <row r="41" ht="15.15" spans="2:5">
      <c r="B41" s="5" t="s">
        <v>80</v>
      </c>
      <c r="C41" s="6" t="s">
        <v>16</v>
      </c>
      <c r="D41" s="7">
        <f>D42+D43</f>
        <v>55.6739</v>
      </c>
      <c r="E41" s="7">
        <f t="shared" si="2"/>
        <v>5.47209564321173</v>
      </c>
    </row>
    <row r="42" ht="15.15" spans="2:5">
      <c r="B42" s="5"/>
      <c r="C42" s="10" t="s">
        <v>81</v>
      </c>
      <c r="D42" s="11">
        <f>I31</f>
        <v>7.5469</v>
      </c>
      <c r="E42" s="11">
        <f t="shared" si="2"/>
        <v>0.741772331554904</v>
      </c>
    </row>
    <row r="43" ht="15.15" spans="2:5">
      <c r="B43" s="5"/>
      <c r="C43" s="10" t="s">
        <v>82</v>
      </c>
      <c r="D43" s="11">
        <f>I32+N32+S30</f>
        <v>48.127</v>
      </c>
      <c r="E43" s="11">
        <f t="shared" si="2"/>
        <v>4.73032331165682</v>
      </c>
    </row>
    <row r="44" ht="15.15" spans="2:5">
      <c r="B44" s="5" t="s">
        <v>83</v>
      </c>
      <c r="C44" s="5"/>
      <c r="D44" s="7">
        <f>D41+D34+D31+D29+D26+D24+D20+D17</f>
        <v>1017.4146</v>
      </c>
      <c r="E44" s="7">
        <f t="shared" si="2"/>
        <v>100</v>
      </c>
    </row>
  </sheetData>
  <mergeCells count="52">
    <mergeCell ref="Q31:R31"/>
    <mergeCell ref="G33:H33"/>
    <mergeCell ref="L33:M33"/>
    <mergeCell ref="B44:C44"/>
    <mergeCell ref="B15:B16"/>
    <mergeCell ref="B17:B19"/>
    <mergeCell ref="B20:B23"/>
    <mergeCell ref="B24:B25"/>
    <mergeCell ref="B26:B28"/>
    <mergeCell ref="B29:B30"/>
    <mergeCell ref="B31:B33"/>
    <mergeCell ref="B34:B40"/>
    <mergeCell ref="B41:B43"/>
    <mergeCell ref="C15:C16"/>
    <mergeCell ref="C18:C19"/>
    <mergeCell ref="D15:D16"/>
    <mergeCell ref="D18:D19"/>
    <mergeCell ref="E15:E16"/>
    <mergeCell ref="E18:E19"/>
    <mergeCell ref="G15:G16"/>
    <mergeCell ref="G17:G18"/>
    <mergeCell ref="G19:G20"/>
    <mergeCell ref="G21:G23"/>
    <mergeCell ref="G24:G25"/>
    <mergeCell ref="G26:G27"/>
    <mergeCell ref="G28:G29"/>
    <mergeCell ref="G30:G32"/>
    <mergeCell ref="H15:H16"/>
    <mergeCell ref="I15:I16"/>
    <mergeCell ref="J15:J16"/>
    <mergeCell ref="L15:L16"/>
    <mergeCell ref="L17:L18"/>
    <mergeCell ref="L19:L21"/>
    <mergeCell ref="L22:L24"/>
    <mergeCell ref="L25:L30"/>
    <mergeCell ref="L31:L32"/>
    <mergeCell ref="M15:M16"/>
    <mergeCell ref="N15:N16"/>
    <mergeCell ref="O15:O16"/>
    <mergeCell ref="Q15:Q16"/>
    <mergeCell ref="Q17:Q19"/>
    <mergeCell ref="Q20:Q22"/>
    <mergeCell ref="Q23:Q24"/>
    <mergeCell ref="Q25:Q26"/>
    <mergeCell ref="Q27:Q28"/>
    <mergeCell ref="Q29:Q30"/>
    <mergeCell ref="R15:R16"/>
    <mergeCell ref="R18:R19"/>
    <mergeCell ref="S15:S16"/>
    <mergeCell ref="S18:S19"/>
    <mergeCell ref="T15:T16"/>
    <mergeCell ref="T18:T1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4vs1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Miss 媛</cp:lastModifiedBy>
  <dcterms:created xsi:type="dcterms:W3CDTF">2024-01-17T01:15:00Z</dcterms:created>
  <dcterms:modified xsi:type="dcterms:W3CDTF">2024-03-08T07:30:06Z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100A5D38E40146DA81040DB04C43FF44_13</vt:lpwstr>
  </property>
  <property fmtid="{D5CDD505-2E9C-101B-9397-08002B2CF9AE}" pid="3" name="KSOProductBuildVer">
    <vt:lpwstr>2052-12.1.0.16388</vt:lpwstr>
  </property>
</Properties>
</file>