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<sst xmlns="http://schemas.openxmlformats.org/spreadsheetml/2006/main" count="48" uniqueCount="43">
  <si>
    <t>附件1</t>
  </si>
  <si>
    <t>衡阳市改善和保障村卫生室运行条件统计表</t>
  </si>
  <si>
    <t>市州</t>
  </si>
  <si>
    <t>县市区</t>
  </si>
  <si>
    <t>行政村数量(个）</t>
  </si>
  <si>
    <t>村卫生室运行经费任务数（万元）</t>
  </si>
  <si>
    <t>资金到位经费（万元）</t>
  </si>
  <si>
    <t>资金到位率（%)</t>
  </si>
  <si>
    <t>辖区内在岗乡村医生数（个）</t>
  </si>
  <si>
    <t>在岗乡村医生参加基本养老保险数（个）</t>
  </si>
  <si>
    <t>在岗乡村医生参加基本养老保险率（%）</t>
  </si>
  <si>
    <t>企业养老保险</t>
  </si>
  <si>
    <t>省级财政到位经费</t>
  </si>
  <si>
    <t>市县区财政到位经费</t>
  </si>
  <si>
    <t>45周岁以下（不含）</t>
  </si>
  <si>
    <t>45周-60周岁</t>
  </si>
  <si>
    <t>小计（60周岁以下）</t>
  </si>
  <si>
    <t>60周岁（含）以上</t>
  </si>
  <si>
    <t>合计（在岗乡村医生数）</t>
  </si>
  <si>
    <t>小计</t>
  </si>
  <si>
    <t>45周岁-60周岁</t>
  </si>
  <si>
    <t>60周岁以下</t>
  </si>
  <si>
    <t>参加城镇企业职工基本养老保险（含灵活就业人员养老保险）</t>
  </si>
  <si>
    <t>参加城乡居民养老保险等基本养老保险</t>
  </si>
  <si>
    <t>参加其他养老保险</t>
  </si>
  <si>
    <t>45岁以下在岗乡村医生参加企业职工养老保险数（含灵活就业养老保险）</t>
  </si>
  <si>
    <t>45岁以下在岗乡村医生参加企业职工养老保险率（含灵活就业养老保险）率100%</t>
  </si>
  <si>
    <t>衡阳市</t>
  </si>
  <si>
    <t>合计</t>
  </si>
  <si>
    <t>衡阳市（2272）</t>
  </si>
  <si>
    <t>珠晖区</t>
  </si>
  <si>
    <t>雁峰区</t>
  </si>
  <si>
    <t>石鼓区</t>
  </si>
  <si>
    <t>蒸湘区</t>
  </si>
  <si>
    <t>南岳区</t>
  </si>
  <si>
    <t>高新区</t>
  </si>
  <si>
    <t>衡阳县</t>
  </si>
  <si>
    <t>衡南县</t>
  </si>
  <si>
    <t>衡山县</t>
  </si>
  <si>
    <t>衡东县</t>
  </si>
  <si>
    <t>祁东县</t>
  </si>
  <si>
    <t>耒阳市</t>
  </si>
  <si>
    <t>常宁市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</si>
</sst>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_ "/>
    <numFmt numFmtId="178" formatCode="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22"/>
      <name val="宋体"/>
      <charset val="134"/>
      <scheme val="minor"/>
    </font>
    <font>
      <b/>
      <sz val="1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name val="宋体"/>
      <charset val="134"/>
    </font>
    <font>
      <b/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7" fillId="24" borderId="12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0" fontId="2" fillId="3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10" fontId="6" fillId="4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0" fontId="7" fillId="0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0" fontId="9" fillId="4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8"/>
  <sheetViews>
    <sheetView tabSelected="1" workbookViewId="0">
      <selection activeCell="J11" sqref="J11"/>
    </sheetView>
  </sheetViews>
  <sheetFormatPr defaultColWidth="9" defaultRowHeight="13.5"/>
  <cols>
    <col min="1" max="1" width="7" style="3" customWidth="1"/>
    <col min="2" max="2" width="9.125" style="1" customWidth="1"/>
    <col min="3" max="3" width="6.5" style="1" customWidth="1"/>
    <col min="4" max="4" width="9" style="1" customWidth="1"/>
    <col min="5" max="5" width="8.5" style="3" customWidth="1"/>
    <col min="6" max="6" width="8.125" style="3" customWidth="1"/>
    <col min="7" max="7" width="8.125" style="1" customWidth="1"/>
    <col min="8" max="8" width="6.125" style="1" customWidth="1"/>
    <col min="9" max="9" width="6.875" style="1" customWidth="1"/>
    <col min="10" max="10" width="6.75" style="1" customWidth="1"/>
    <col min="11" max="11" width="6.375" style="1" customWidth="1"/>
    <col min="12" max="12" width="7" style="1" customWidth="1"/>
    <col min="13" max="13" width="6" style="1" customWidth="1"/>
    <col min="14" max="14" width="5.75" style="1" customWidth="1"/>
    <col min="15" max="15" width="6.25" style="1" customWidth="1"/>
    <col min="16" max="16" width="9" style="1" customWidth="1"/>
    <col min="17" max="17" width="8.375" style="1" customWidth="1"/>
    <col min="18" max="18" width="9" style="1" customWidth="1"/>
    <col min="19" max="19" width="7.625" style="3" customWidth="1"/>
    <col min="20" max="20" width="5.875" style="3" customWidth="1"/>
    <col min="21" max="21" width="4.75" style="3" customWidth="1"/>
    <col min="22" max="22" width="7" style="1" customWidth="1"/>
    <col min="23" max="16384" width="9" style="1"/>
  </cols>
  <sheetData>
    <row r="1" s="1" customFormat="1" ht="25" customHeight="1" spans="1:21">
      <c r="A1" s="3" t="s">
        <v>0</v>
      </c>
      <c r="B1" s="3"/>
      <c r="C1" s="3"/>
      <c r="D1" s="4"/>
      <c r="E1" s="4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="1" customFormat="1" ht="27" spans="1:2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="1" customFormat="1" ht="29" customHeight="1" spans="1:24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9"/>
      <c r="G3" s="7" t="s">
        <v>7</v>
      </c>
      <c r="H3" s="10" t="s">
        <v>8</v>
      </c>
      <c r="I3" s="32"/>
      <c r="J3" s="32"/>
      <c r="K3" s="32"/>
      <c r="L3" s="33"/>
      <c r="M3" s="12" t="s">
        <v>9</v>
      </c>
      <c r="N3" s="12"/>
      <c r="O3" s="12"/>
      <c r="P3" s="12" t="s">
        <v>10</v>
      </c>
      <c r="Q3" s="12"/>
      <c r="R3" s="12"/>
      <c r="S3" s="12" t="s">
        <v>9</v>
      </c>
      <c r="T3" s="12"/>
      <c r="U3" s="12"/>
      <c r="V3" s="12"/>
      <c r="W3" s="39" t="s">
        <v>11</v>
      </c>
      <c r="X3" s="40"/>
    </row>
    <row r="4" s="1" customFormat="1" ht="135" spans="1:24">
      <c r="A4" s="6"/>
      <c r="B4" s="6"/>
      <c r="C4" s="6"/>
      <c r="D4" s="7"/>
      <c r="E4" s="11" t="s">
        <v>12</v>
      </c>
      <c r="F4" s="11" t="s">
        <v>13</v>
      </c>
      <c r="G4" s="7"/>
      <c r="H4" s="12" t="s">
        <v>14</v>
      </c>
      <c r="I4" s="12" t="s">
        <v>15</v>
      </c>
      <c r="J4" s="6" t="s">
        <v>16</v>
      </c>
      <c r="K4" s="12" t="s">
        <v>17</v>
      </c>
      <c r="L4" s="6" t="s">
        <v>18</v>
      </c>
      <c r="M4" s="12" t="s">
        <v>14</v>
      </c>
      <c r="N4" s="12" t="s">
        <v>15</v>
      </c>
      <c r="O4" s="6" t="s">
        <v>19</v>
      </c>
      <c r="P4" s="6" t="s">
        <v>14</v>
      </c>
      <c r="Q4" s="6" t="s">
        <v>20</v>
      </c>
      <c r="R4" s="6" t="s">
        <v>21</v>
      </c>
      <c r="S4" s="12" t="s">
        <v>22</v>
      </c>
      <c r="T4" s="12" t="s">
        <v>23</v>
      </c>
      <c r="U4" s="12" t="s">
        <v>24</v>
      </c>
      <c r="V4" s="41" t="s">
        <v>19</v>
      </c>
      <c r="W4" s="42" t="s">
        <v>25</v>
      </c>
      <c r="X4" s="43" t="s">
        <v>26</v>
      </c>
    </row>
    <row r="5" s="2" customFormat="1" ht="20" customHeight="1" spans="1:24">
      <c r="A5" s="13" t="s">
        <v>27</v>
      </c>
      <c r="B5" s="14" t="s">
        <v>28</v>
      </c>
      <c r="C5" s="14">
        <f t="shared" ref="C5:F5" si="0">SUM(C6:C18)</f>
        <v>2272</v>
      </c>
      <c r="D5" s="14">
        <f t="shared" si="0"/>
        <v>1363.2</v>
      </c>
      <c r="E5" s="14">
        <f t="shared" si="0"/>
        <v>681.6</v>
      </c>
      <c r="F5" s="14">
        <f t="shared" si="0"/>
        <v>687.6</v>
      </c>
      <c r="G5" s="15">
        <f t="shared" ref="G5:G10" si="1">(E5+F5)/D5</f>
        <v>1.0044014084507</v>
      </c>
      <c r="H5" s="14">
        <f t="shared" ref="H5:O5" si="2">SUM(H6:H18)</f>
        <v>1581</v>
      </c>
      <c r="I5" s="14">
        <f t="shared" si="2"/>
        <v>1782</v>
      </c>
      <c r="J5" s="14">
        <f t="shared" si="2"/>
        <v>3363</v>
      </c>
      <c r="K5" s="14">
        <f t="shared" si="2"/>
        <v>789</v>
      </c>
      <c r="L5" s="14">
        <f t="shared" si="2"/>
        <v>4152</v>
      </c>
      <c r="M5" s="14">
        <f t="shared" si="2"/>
        <v>1581</v>
      </c>
      <c r="N5" s="14">
        <f t="shared" si="2"/>
        <v>1782</v>
      </c>
      <c r="O5" s="14">
        <f t="shared" si="2"/>
        <v>3363</v>
      </c>
      <c r="P5" s="19">
        <f t="shared" ref="P5:R5" si="3">M5/H5</f>
        <v>1</v>
      </c>
      <c r="Q5" s="19">
        <f t="shared" si="3"/>
        <v>1</v>
      </c>
      <c r="R5" s="19">
        <f t="shared" si="3"/>
        <v>1</v>
      </c>
      <c r="S5" s="14">
        <f t="shared" ref="S5:W5" si="4">SUM(S6:S18)</f>
        <v>2350</v>
      </c>
      <c r="T5" s="14">
        <f t="shared" si="4"/>
        <v>996</v>
      </c>
      <c r="U5" s="14">
        <f t="shared" si="4"/>
        <v>31</v>
      </c>
      <c r="V5" s="14">
        <f t="shared" si="4"/>
        <v>3377</v>
      </c>
      <c r="W5" s="44">
        <f t="shared" si="4"/>
        <v>1501</v>
      </c>
      <c r="X5" s="45">
        <f t="shared" ref="X5:X10" si="5">W5/H5</f>
        <v>0.949399114484503</v>
      </c>
    </row>
    <row r="6" s="2" customFormat="1" ht="20" customHeight="1" spans="1:24">
      <c r="A6" s="13" t="s">
        <v>29</v>
      </c>
      <c r="B6" s="16" t="s">
        <v>30</v>
      </c>
      <c r="C6" s="14">
        <v>35</v>
      </c>
      <c r="D6" s="17">
        <f t="shared" ref="D6:D10" si="6">C6*0.6</f>
        <v>21</v>
      </c>
      <c r="E6" s="18">
        <v>10.5</v>
      </c>
      <c r="F6" s="18">
        <v>10.5</v>
      </c>
      <c r="G6" s="19">
        <f t="shared" si="1"/>
        <v>1</v>
      </c>
      <c r="H6" s="20">
        <v>32</v>
      </c>
      <c r="I6" s="20">
        <v>34</v>
      </c>
      <c r="J6" s="14">
        <f t="shared" ref="J6:O6" si="7">H6+I6</f>
        <v>66</v>
      </c>
      <c r="K6" s="20">
        <v>14</v>
      </c>
      <c r="L6" s="14">
        <f t="shared" si="7"/>
        <v>80</v>
      </c>
      <c r="M6" s="20">
        <v>32</v>
      </c>
      <c r="N6" s="20">
        <v>34</v>
      </c>
      <c r="O6" s="14">
        <f t="shared" si="7"/>
        <v>66</v>
      </c>
      <c r="P6" s="19">
        <f t="shared" ref="P6:R6" si="8">M6/H6</f>
        <v>1</v>
      </c>
      <c r="Q6" s="19">
        <f t="shared" si="8"/>
        <v>1</v>
      </c>
      <c r="R6" s="19">
        <f t="shared" si="8"/>
        <v>1</v>
      </c>
      <c r="S6" s="20">
        <v>66</v>
      </c>
      <c r="T6" s="20">
        <v>4</v>
      </c>
      <c r="U6" s="20">
        <v>0</v>
      </c>
      <c r="V6" s="14">
        <f t="shared" ref="V6:V10" si="9">S6+T6+U6</f>
        <v>70</v>
      </c>
      <c r="W6" s="46">
        <v>30</v>
      </c>
      <c r="X6" s="45">
        <f t="shared" si="5"/>
        <v>0.9375</v>
      </c>
    </row>
    <row r="7" s="2" customFormat="1" ht="20" customHeight="1" spans="1:24">
      <c r="A7" s="13"/>
      <c r="B7" s="16" t="s">
        <v>31</v>
      </c>
      <c r="C7" s="14">
        <v>18</v>
      </c>
      <c r="D7" s="17">
        <f t="shared" si="6"/>
        <v>10.8</v>
      </c>
      <c r="E7" s="18">
        <v>5.4</v>
      </c>
      <c r="F7" s="18">
        <v>5.4</v>
      </c>
      <c r="G7" s="19">
        <f t="shared" si="1"/>
        <v>1</v>
      </c>
      <c r="H7" s="21">
        <v>16</v>
      </c>
      <c r="I7" s="21">
        <v>14</v>
      </c>
      <c r="J7" s="14">
        <f t="shared" ref="J7:O7" si="10">H7+I7</f>
        <v>30</v>
      </c>
      <c r="K7" s="21">
        <v>12</v>
      </c>
      <c r="L7" s="14">
        <f t="shared" si="10"/>
        <v>42</v>
      </c>
      <c r="M7" s="21">
        <v>16</v>
      </c>
      <c r="N7" s="21">
        <v>14</v>
      </c>
      <c r="O7" s="14">
        <f t="shared" si="10"/>
        <v>30</v>
      </c>
      <c r="P7" s="19">
        <f t="shared" ref="P7:R7" si="11">M7/H7</f>
        <v>1</v>
      </c>
      <c r="Q7" s="19">
        <f t="shared" si="11"/>
        <v>1</v>
      </c>
      <c r="R7" s="19">
        <f t="shared" si="11"/>
        <v>1</v>
      </c>
      <c r="S7" s="21">
        <v>35</v>
      </c>
      <c r="T7" s="21">
        <v>1</v>
      </c>
      <c r="U7" s="21">
        <v>0</v>
      </c>
      <c r="V7" s="14">
        <f t="shared" si="9"/>
        <v>36</v>
      </c>
      <c r="W7" s="24">
        <v>16</v>
      </c>
      <c r="X7" s="45">
        <f t="shared" si="5"/>
        <v>1</v>
      </c>
    </row>
    <row r="8" s="2" customFormat="1" ht="20" customHeight="1" spans="1:24">
      <c r="A8" s="13"/>
      <c r="B8" s="16" t="s">
        <v>32</v>
      </c>
      <c r="C8" s="14">
        <v>15</v>
      </c>
      <c r="D8" s="17">
        <f t="shared" si="6"/>
        <v>9</v>
      </c>
      <c r="E8" s="22">
        <v>4.5</v>
      </c>
      <c r="F8" s="18">
        <v>4.5</v>
      </c>
      <c r="G8" s="19">
        <f t="shared" si="1"/>
        <v>1</v>
      </c>
      <c r="H8" s="23">
        <v>16</v>
      </c>
      <c r="I8" s="23">
        <v>10</v>
      </c>
      <c r="J8" s="14">
        <f t="shared" ref="J8:O8" si="12">H8+I8</f>
        <v>26</v>
      </c>
      <c r="K8" s="23">
        <v>0</v>
      </c>
      <c r="L8" s="14">
        <f t="shared" si="12"/>
        <v>26</v>
      </c>
      <c r="M8" s="23">
        <v>16</v>
      </c>
      <c r="N8" s="23">
        <v>10</v>
      </c>
      <c r="O8" s="14">
        <f t="shared" si="12"/>
        <v>26</v>
      </c>
      <c r="P8" s="19">
        <f t="shared" ref="P8:R8" si="13">M8/H8</f>
        <v>1</v>
      </c>
      <c r="Q8" s="19">
        <f t="shared" si="13"/>
        <v>1</v>
      </c>
      <c r="R8" s="19">
        <f t="shared" si="13"/>
        <v>1</v>
      </c>
      <c r="S8" s="23">
        <v>22</v>
      </c>
      <c r="T8" s="23">
        <v>4</v>
      </c>
      <c r="U8" s="23">
        <v>0</v>
      </c>
      <c r="V8" s="14">
        <f t="shared" si="9"/>
        <v>26</v>
      </c>
      <c r="W8" s="46">
        <v>16</v>
      </c>
      <c r="X8" s="45">
        <f t="shared" si="5"/>
        <v>1</v>
      </c>
    </row>
    <row r="9" s="2" customFormat="1" ht="20" customHeight="1" spans="1:24">
      <c r="A9" s="13"/>
      <c r="B9" s="16" t="s">
        <v>33</v>
      </c>
      <c r="C9" s="14">
        <v>27</v>
      </c>
      <c r="D9" s="17">
        <f t="shared" si="6"/>
        <v>16.2</v>
      </c>
      <c r="E9" s="18">
        <v>8.1</v>
      </c>
      <c r="F9" s="18">
        <v>12.9</v>
      </c>
      <c r="G9" s="19">
        <f t="shared" si="1"/>
        <v>1.2962962962963</v>
      </c>
      <c r="H9" s="24">
        <v>18</v>
      </c>
      <c r="I9" s="24">
        <v>11</v>
      </c>
      <c r="J9" s="14">
        <f t="shared" ref="J9:O9" si="14">H9+I9</f>
        <v>29</v>
      </c>
      <c r="K9" s="24">
        <v>29</v>
      </c>
      <c r="L9" s="14">
        <f t="shared" si="14"/>
        <v>58</v>
      </c>
      <c r="M9" s="24">
        <v>18</v>
      </c>
      <c r="N9" s="24">
        <v>11</v>
      </c>
      <c r="O9" s="14">
        <f t="shared" si="14"/>
        <v>29</v>
      </c>
      <c r="P9" s="19">
        <f t="shared" ref="P9:R9" si="15">M9/H9</f>
        <v>1</v>
      </c>
      <c r="Q9" s="19">
        <f t="shared" si="15"/>
        <v>1</v>
      </c>
      <c r="R9" s="19">
        <f t="shared" si="15"/>
        <v>1</v>
      </c>
      <c r="S9" s="24">
        <v>27</v>
      </c>
      <c r="T9" s="24">
        <v>6</v>
      </c>
      <c r="U9" s="24"/>
      <c r="V9" s="14">
        <f t="shared" si="9"/>
        <v>33</v>
      </c>
      <c r="W9" s="46">
        <v>18</v>
      </c>
      <c r="X9" s="45">
        <f t="shared" si="5"/>
        <v>1</v>
      </c>
    </row>
    <row r="10" s="2" customFormat="1" ht="20" customHeight="1" spans="1:24">
      <c r="A10" s="13"/>
      <c r="B10" s="16" t="s">
        <v>34</v>
      </c>
      <c r="C10" s="14">
        <v>18</v>
      </c>
      <c r="D10" s="17">
        <f t="shared" si="6"/>
        <v>10.8</v>
      </c>
      <c r="E10" s="18">
        <v>5.4</v>
      </c>
      <c r="F10" s="18">
        <v>6.6</v>
      </c>
      <c r="G10" s="19">
        <f t="shared" si="1"/>
        <v>1.11111111111111</v>
      </c>
      <c r="H10" s="24">
        <v>18</v>
      </c>
      <c r="I10" s="24">
        <v>3</v>
      </c>
      <c r="J10" s="14">
        <f t="shared" ref="J10:O10" si="16">H10+I10</f>
        <v>21</v>
      </c>
      <c r="K10" s="24">
        <v>0</v>
      </c>
      <c r="L10" s="14">
        <f t="shared" si="16"/>
        <v>21</v>
      </c>
      <c r="M10" s="24">
        <v>18</v>
      </c>
      <c r="N10" s="24">
        <v>3</v>
      </c>
      <c r="O10" s="14">
        <f t="shared" si="16"/>
        <v>21</v>
      </c>
      <c r="P10" s="19">
        <f t="shared" ref="P10:R10" si="17">M10/H10</f>
        <v>1</v>
      </c>
      <c r="Q10" s="19">
        <f t="shared" si="17"/>
        <v>1</v>
      </c>
      <c r="R10" s="19">
        <f t="shared" si="17"/>
        <v>1</v>
      </c>
      <c r="S10" s="24">
        <v>21</v>
      </c>
      <c r="T10" s="24"/>
      <c r="U10" s="24"/>
      <c r="V10" s="14">
        <f t="shared" si="9"/>
        <v>21</v>
      </c>
      <c r="W10" s="46">
        <v>18</v>
      </c>
      <c r="X10" s="45">
        <f t="shared" si="5"/>
        <v>1</v>
      </c>
    </row>
    <row r="11" s="2" customFormat="1" ht="20" customHeight="1" spans="1:24">
      <c r="A11" s="13"/>
      <c r="B11" s="16" t="s">
        <v>35</v>
      </c>
      <c r="C11" s="25"/>
      <c r="D11" s="26"/>
      <c r="E11" s="27"/>
      <c r="F11" s="27"/>
      <c r="G11" s="28"/>
      <c r="H11" s="24"/>
      <c r="I11" s="24"/>
      <c r="J11" s="25"/>
      <c r="K11" s="34"/>
      <c r="L11" s="25"/>
      <c r="M11" s="24"/>
      <c r="N11" s="34"/>
      <c r="O11" s="25"/>
      <c r="P11" s="35"/>
      <c r="Q11" s="35"/>
      <c r="R11" s="35"/>
      <c r="S11" s="34"/>
      <c r="T11" s="34"/>
      <c r="U11" s="24"/>
      <c r="V11" s="25"/>
      <c r="W11" s="46"/>
      <c r="X11" s="45"/>
    </row>
    <row r="12" s="2" customFormat="1" ht="20" customHeight="1" spans="1:24">
      <c r="A12" s="13"/>
      <c r="B12" s="16" t="s">
        <v>36</v>
      </c>
      <c r="C12" s="14">
        <v>443</v>
      </c>
      <c r="D12" s="17">
        <f t="shared" ref="D12:D18" si="18">C12*0.6</f>
        <v>265.8</v>
      </c>
      <c r="E12" s="29">
        <v>132.9</v>
      </c>
      <c r="F12" s="29">
        <v>132.9</v>
      </c>
      <c r="G12" s="19">
        <f t="shared" ref="G12:G18" si="19">(E12+F12)/D12</f>
        <v>1</v>
      </c>
      <c r="H12" s="24">
        <v>274</v>
      </c>
      <c r="I12" s="24">
        <v>262</v>
      </c>
      <c r="J12" s="25">
        <f t="shared" ref="J12:O12" si="20">H12+I12</f>
        <v>536</v>
      </c>
      <c r="K12" s="24">
        <v>91</v>
      </c>
      <c r="L12" s="25">
        <f t="shared" si="20"/>
        <v>627</v>
      </c>
      <c r="M12" s="24">
        <v>274</v>
      </c>
      <c r="N12" s="24">
        <v>262</v>
      </c>
      <c r="O12" s="25">
        <f t="shared" si="20"/>
        <v>536</v>
      </c>
      <c r="P12" s="35">
        <f t="shared" ref="P12:R12" si="21">M12/H12</f>
        <v>1</v>
      </c>
      <c r="Q12" s="35">
        <f t="shared" si="21"/>
        <v>1</v>
      </c>
      <c r="R12" s="35">
        <f t="shared" si="21"/>
        <v>1</v>
      </c>
      <c r="S12" s="24">
        <v>383</v>
      </c>
      <c r="T12" s="24">
        <v>149</v>
      </c>
      <c r="U12" s="24">
        <v>4</v>
      </c>
      <c r="V12" s="25">
        <f t="shared" ref="V12:V18" si="22">S12+T12+U12</f>
        <v>536</v>
      </c>
      <c r="W12" s="46">
        <v>274</v>
      </c>
      <c r="X12" s="45">
        <f t="shared" ref="X12:X18" si="23">W12/H12</f>
        <v>1</v>
      </c>
    </row>
    <row r="13" s="2" customFormat="1" ht="20" customHeight="1" spans="1:24">
      <c r="A13" s="13"/>
      <c r="B13" s="16" t="s">
        <v>37</v>
      </c>
      <c r="C13" s="14">
        <v>375</v>
      </c>
      <c r="D13" s="17">
        <f t="shared" si="18"/>
        <v>225</v>
      </c>
      <c r="E13" s="18">
        <v>112.5</v>
      </c>
      <c r="F13" s="18">
        <v>112.5</v>
      </c>
      <c r="G13" s="19">
        <f t="shared" si="19"/>
        <v>1</v>
      </c>
      <c r="H13" s="21">
        <v>269</v>
      </c>
      <c r="I13" s="21">
        <v>290</v>
      </c>
      <c r="J13" s="25">
        <f t="shared" ref="J13:O13" si="24">H13+I13</f>
        <v>559</v>
      </c>
      <c r="K13" s="21">
        <v>65</v>
      </c>
      <c r="L13" s="25">
        <f t="shared" si="24"/>
        <v>624</v>
      </c>
      <c r="M13" s="21">
        <v>269</v>
      </c>
      <c r="N13" s="21">
        <v>290</v>
      </c>
      <c r="O13" s="25">
        <f t="shared" si="24"/>
        <v>559</v>
      </c>
      <c r="P13" s="35">
        <f t="shared" ref="P13:R13" si="25">M13/H13</f>
        <v>1</v>
      </c>
      <c r="Q13" s="35">
        <f t="shared" si="25"/>
        <v>1</v>
      </c>
      <c r="R13" s="35">
        <f t="shared" si="25"/>
        <v>1</v>
      </c>
      <c r="S13" s="21">
        <v>400</v>
      </c>
      <c r="T13" s="21">
        <v>133</v>
      </c>
      <c r="U13" s="21">
        <v>26</v>
      </c>
      <c r="V13" s="25">
        <f t="shared" si="22"/>
        <v>559</v>
      </c>
      <c r="W13" s="46">
        <v>266</v>
      </c>
      <c r="X13" s="45">
        <f t="shared" si="23"/>
        <v>0.988847583643123</v>
      </c>
    </row>
    <row r="14" s="2" customFormat="1" ht="20" customHeight="1" spans="1:24">
      <c r="A14" s="13"/>
      <c r="B14" s="16" t="s">
        <v>38</v>
      </c>
      <c r="C14" s="14">
        <v>128</v>
      </c>
      <c r="D14" s="17">
        <f t="shared" si="18"/>
        <v>76.8</v>
      </c>
      <c r="E14" s="18">
        <v>38.4</v>
      </c>
      <c r="F14" s="18">
        <v>38.4</v>
      </c>
      <c r="G14" s="19">
        <f t="shared" si="19"/>
        <v>1</v>
      </c>
      <c r="H14" s="24">
        <v>60</v>
      </c>
      <c r="I14" s="24">
        <v>78</v>
      </c>
      <c r="J14" s="25">
        <f t="shared" ref="J14:O14" si="26">H14+I14</f>
        <v>138</v>
      </c>
      <c r="K14" s="24">
        <v>16</v>
      </c>
      <c r="L14" s="25">
        <f t="shared" si="26"/>
        <v>154</v>
      </c>
      <c r="M14" s="24">
        <v>60</v>
      </c>
      <c r="N14" s="24">
        <v>78</v>
      </c>
      <c r="O14" s="25">
        <f t="shared" si="26"/>
        <v>138</v>
      </c>
      <c r="P14" s="35">
        <f t="shared" ref="P14:R14" si="27">M14/H14</f>
        <v>1</v>
      </c>
      <c r="Q14" s="35">
        <f t="shared" si="27"/>
        <v>1</v>
      </c>
      <c r="R14" s="35">
        <f t="shared" si="27"/>
        <v>1</v>
      </c>
      <c r="S14" s="24">
        <v>108</v>
      </c>
      <c r="T14" s="24">
        <v>29</v>
      </c>
      <c r="U14" s="24">
        <v>1</v>
      </c>
      <c r="V14" s="25">
        <f t="shared" si="22"/>
        <v>138</v>
      </c>
      <c r="W14" s="46">
        <v>60</v>
      </c>
      <c r="X14" s="45">
        <f t="shared" si="23"/>
        <v>1</v>
      </c>
    </row>
    <row r="15" s="2" customFormat="1" ht="20" customHeight="1" spans="1:24">
      <c r="A15" s="13"/>
      <c r="B15" s="16" t="s">
        <v>39</v>
      </c>
      <c r="C15" s="14">
        <v>233</v>
      </c>
      <c r="D15" s="17">
        <f t="shared" si="18"/>
        <v>139.8</v>
      </c>
      <c r="E15" s="18">
        <v>69.9</v>
      </c>
      <c r="F15" s="30">
        <v>69.9</v>
      </c>
      <c r="G15" s="19">
        <f t="shared" si="19"/>
        <v>1</v>
      </c>
      <c r="H15" s="23">
        <v>151</v>
      </c>
      <c r="I15" s="23">
        <v>157</v>
      </c>
      <c r="J15" s="36">
        <f t="shared" ref="J15:O15" si="28">H15+I15</f>
        <v>308</v>
      </c>
      <c r="K15" s="23">
        <v>138</v>
      </c>
      <c r="L15" s="25">
        <f t="shared" si="28"/>
        <v>446</v>
      </c>
      <c r="M15" s="23">
        <v>151</v>
      </c>
      <c r="N15" s="23">
        <v>157</v>
      </c>
      <c r="O15" s="14">
        <f t="shared" si="28"/>
        <v>308</v>
      </c>
      <c r="P15" s="19">
        <f t="shared" ref="P15:R15" si="29">M15/H15</f>
        <v>1</v>
      </c>
      <c r="Q15" s="19">
        <f t="shared" si="29"/>
        <v>1</v>
      </c>
      <c r="R15" s="19">
        <f t="shared" si="29"/>
        <v>1</v>
      </c>
      <c r="S15" s="23">
        <v>221</v>
      </c>
      <c r="T15" s="23">
        <v>87</v>
      </c>
      <c r="U15" s="23">
        <v>0</v>
      </c>
      <c r="V15" s="14">
        <f t="shared" si="22"/>
        <v>308</v>
      </c>
      <c r="W15" s="46">
        <v>151</v>
      </c>
      <c r="X15" s="45">
        <f t="shared" si="23"/>
        <v>1</v>
      </c>
    </row>
    <row r="16" s="2" customFormat="1" ht="20" customHeight="1" spans="1:24">
      <c r="A16" s="13"/>
      <c r="B16" s="16" t="s">
        <v>40</v>
      </c>
      <c r="C16" s="14">
        <v>296</v>
      </c>
      <c r="D16" s="17">
        <f t="shared" si="18"/>
        <v>177.6</v>
      </c>
      <c r="E16" s="18">
        <v>88.8</v>
      </c>
      <c r="F16" s="18">
        <v>88.8</v>
      </c>
      <c r="G16" s="19">
        <f t="shared" si="19"/>
        <v>1</v>
      </c>
      <c r="H16" s="31">
        <v>250</v>
      </c>
      <c r="I16" s="31">
        <v>292</v>
      </c>
      <c r="J16" s="37">
        <f t="shared" ref="J16:O16" si="30">H16+I16</f>
        <v>542</v>
      </c>
      <c r="K16" s="31">
        <v>0</v>
      </c>
      <c r="L16" s="37">
        <f t="shared" si="30"/>
        <v>542</v>
      </c>
      <c r="M16" s="31">
        <v>250</v>
      </c>
      <c r="N16" s="31">
        <v>292</v>
      </c>
      <c r="O16" s="37">
        <f t="shared" si="30"/>
        <v>542</v>
      </c>
      <c r="P16" s="38">
        <f t="shared" ref="P16:R16" si="31">M16/H16</f>
        <v>1</v>
      </c>
      <c r="Q16" s="38">
        <f t="shared" si="31"/>
        <v>1</v>
      </c>
      <c r="R16" s="38">
        <f t="shared" si="31"/>
        <v>1</v>
      </c>
      <c r="S16" s="21">
        <v>394</v>
      </c>
      <c r="T16" s="21">
        <v>148</v>
      </c>
      <c r="U16" s="31"/>
      <c r="V16" s="37">
        <f t="shared" si="22"/>
        <v>542</v>
      </c>
      <c r="W16" s="47">
        <v>226</v>
      </c>
      <c r="X16" s="48">
        <f t="shared" si="23"/>
        <v>0.904</v>
      </c>
    </row>
    <row r="17" s="2" customFormat="1" ht="20" customHeight="1" spans="1:24">
      <c r="A17" s="13"/>
      <c r="B17" s="16" t="s">
        <v>41</v>
      </c>
      <c r="C17" s="14">
        <v>320</v>
      </c>
      <c r="D17" s="17">
        <f t="shared" si="18"/>
        <v>192</v>
      </c>
      <c r="E17" s="18">
        <v>96</v>
      </c>
      <c r="F17" s="18">
        <v>96</v>
      </c>
      <c r="G17" s="19">
        <f t="shared" si="19"/>
        <v>1</v>
      </c>
      <c r="H17" s="24">
        <v>278</v>
      </c>
      <c r="I17" s="24">
        <v>327</v>
      </c>
      <c r="J17" s="14">
        <v>605</v>
      </c>
      <c r="K17" s="24">
        <v>85</v>
      </c>
      <c r="L17" s="14">
        <v>690</v>
      </c>
      <c r="M17" s="24">
        <v>278</v>
      </c>
      <c r="N17" s="24">
        <v>327</v>
      </c>
      <c r="O17" s="14">
        <f>M17+N17</f>
        <v>605</v>
      </c>
      <c r="P17" s="19">
        <f t="shared" ref="P17:R17" si="32">M17/H17</f>
        <v>1</v>
      </c>
      <c r="Q17" s="19">
        <f t="shared" si="32"/>
        <v>1</v>
      </c>
      <c r="R17" s="19">
        <f t="shared" si="32"/>
        <v>1</v>
      </c>
      <c r="S17" s="24">
        <v>325</v>
      </c>
      <c r="T17" s="24">
        <v>280</v>
      </c>
      <c r="U17" s="24"/>
      <c r="V17" s="14">
        <f t="shared" si="22"/>
        <v>605</v>
      </c>
      <c r="W17" s="46">
        <v>250</v>
      </c>
      <c r="X17" s="45">
        <f t="shared" si="23"/>
        <v>0.899280575539568</v>
      </c>
    </row>
    <row r="18" s="2" customFormat="1" ht="20" customHeight="1" spans="1:24">
      <c r="A18" s="13"/>
      <c r="B18" s="16" t="s">
        <v>42</v>
      </c>
      <c r="C18" s="14">
        <v>364</v>
      </c>
      <c r="D18" s="17">
        <f t="shared" si="18"/>
        <v>218.4</v>
      </c>
      <c r="E18" s="18">
        <v>109.2</v>
      </c>
      <c r="F18" s="18">
        <v>109.2</v>
      </c>
      <c r="G18" s="19">
        <f t="shared" si="19"/>
        <v>1</v>
      </c>
      <c r="H18" s="21">
        <v>199</v>
      </c>
      <c r="I18" s="21">
        <v>304</v>
      </c>
      <c r="J18" s="25">
        <f>H18+I18</f>
        <v>503</v>
      </c>
      <c r="K18" s="21">
        <v>339</v>
      </c>
      <c r="L18" s="25">
        <f>J18+K18</f>
        <v>842</v>
      </c>
      <c r="M18" s="24">
        <v>199</v>
      </c>
      <c r="N18" s="24">
        <v>304</v>
      </c>
      <c r="O18" s="25">
        <v>503</v>
      </c>
      <c r="P18" s="35">
        <v>1</v>
      </c>
      <c r="Q18" s="35">
        <f>N18/I18</f>
        <v>1</v>
      </c>
      <c r="R18" s="35">
        <f>O18/J18</f>
        <v>1</v>
      </c>
      <c r="S18" s="24">
        <v>348</v>
      </c>
      <c r="T18" s="24">
        <v>155</v>
      </c>
      <c r="U18" s="24">
        <v>0</v>
      </c>
      <c r="V18" s="25">
        <f t="shared" si="22"/>
        <v>503</v>
      </c>
      <c r="W18" s="46">
        <v>176</v>
      </c>
      <c r="X18" s="45">
        <f t="shared" si="23"/>
        <v>0.884422110552764</v>
      </c>
    </row>
  </sheetData>
  <mergeCells count="13">
    <mergeCell ref="A2:X2"/>
    <mergeCell ref="E3:F3"/>
    <mergeCell ref="H3:L3"/>
    <mergeCell ref="M3:O3"/>
    <mergeCell ref="P3:R3"/>
    <mergeCell ref="S3:V3"/>
    <mergeCell ref="W3:X3"/>
    <mergeCell ref="A3:A4"/>
    <mergeCell ref="A6:A18"/>
    <mergeCell ref="B3:B4"/>
    <mergeCell ref="C3:C4"/>
    <mergeCell ref="D3:D4"/>
    <mergeCell ref="G3:G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刀客520</cp:lastModifiedBy>
  <dcterms:created xsi:type="dcterms:W3CDTF">2020-12-10T02:05:00Z</dcterms:created>
  <dcterms:modified xsi:type="dcterms:W3CDTF">2020-12-29T06:52:22Z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2052-11.1.0.10299</vt:lpwstr>
  </property>
</Properties>
</file>