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松木一般公共预算 " sheetId="8" r:id="rId1"/>
    <sheet name="松木一般公共预算支出" sheetId="7" r:id="rId2"/>
    <sheet name="松木政府性基金预算" sheetId="3" r:id="rId3"/>
  </sheets>
  <definedNames>
    <definedName name="_xlnm.Print_Area">#N/A</definedName>
    <definedName name="_xlnm.Print_Titles" hidden="1">#N/A</definedName>
    <definedName name="_xlnm.Print_Area" localSheetId="0">'松木一般公共预算 '!$A$1:$N$39</definedName>
    <definedName name="_xlnm.Print_Area" localSheetId="1">松木一般公共预算支出!$A$1:$E$141</definedName>
    <definedName name="_xlnm.Print_Area" localSheetId="2">松木政府性基金预算!$A$1:$D$26</definedName>
  </definedNames>
  <calcPr calcId="144525"/>
</workbook>
</file>

<file path=xl/sharedStrings.xml><?xml version="1.0" encoding="utf-8"?>
<sst xmlns="http://schemas.openxmlformats.org/spreadsheetml/2006/main" count="366" uniqueCount="259">
  <si>
    <r>
      <rPr>
        <sz val="18"/>
        <rFont val="Times New Roman"/>
        <charset val="134"/>
      </rPr>
      <t>2021</t>
    </r>
    <r>
      <rPr>
        <sz val="18"/>
        <rFont val="黑体"/>
        <charset val="134"/>
      </rPr>
      <t>年衡阳市松木经济开发区财政收支预算（草案）表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</si>
  <si>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</si>
  <si>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目</t>
    </r>
  </si>
  <si>
    <t>2021年预算数</t>
  </si>
  <si>
    <t>2020年完成数</t>
  </si>
  <si>
    <r>
      <rPr>
        <sz val="11"/>
        <rFont val="宋体"/>
        <charset val="134"/>
      </rPr>
      <t>比上年
增减额</t>
    </r>
  </si>
  <si>
    <r>
      <rPr>
        <sz val="11"/>
        <rFont val="宋体"/>
        <charset val="134"/>
      </rPr>
      <t>比上年
增减％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</si>
  <si>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年预算数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</si>
  <si>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</si>
  <si>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  
</t>
    </r>
    <r>
      <rPr>
        <sz val="11"/>
        <rFont val="宋体"/>
        <charset val="134"/>
      </rPr>
      <t>增减％</t>
    </r>
  </si>
  <si>
    <t>一、地方收入</t>
  </si>
  <si>
    <t>一、一般公共预算支出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</si>
  <si>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、税收收入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</si>
  <si>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、一般公共服务支出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</si>
  <si>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增值税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</si>
  <si>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、国防支出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</si>
  <si>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营业税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</si>
  <si>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、公共安全支出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</si>
  <si>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</si>
  <si>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、教育支出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</si>
  <si>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个人所得税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</si>
  <si>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、科学技术支出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</si>
  <si>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资源税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</si>
  <si>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、文化体育与传媒支出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</si>
  <si>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房产税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</si>
  <si>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、社会保障和就业支出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</si>
  <si>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印花税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</si>
  <si>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、医疗卫生与计划生育支出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</si>
  <si>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</si>
  <si>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、节能环保支出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</si>
  <si>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</si>
  <si>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、城乡社区支出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</si>
  <si>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车船税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</si>
  <si>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、农林水支出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</si>
  <si>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耕地占用税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</si>
  <si>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、交通运输支出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</si>
  <si>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</si>
  <si>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>13</t>
    </r>
    <r>
      <rPr>
        <sz val="11"/>
        <rFont val="宋体"/>
        <charset val="134"/>
      </rPr>
      <t>、资源勘探信息等支出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</si>
  <si>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烟叶税</t>
    </r>
  </si>
  <si>
    <r>
      <rPr>
        <sz val="11"/>
        <rFont val="Times New Roman"/>
        <charset val="134"/>
      </rPr>
      <t>14</t>
    </r>
    <r>
      <rPr>
        <sz val="11"/>
        <rFont val="宋体"/>
        <charset val="134"/>
      </rPr>
      <t>、商业服务业等支出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</si>
  <si>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环境保护税</t>
    </r>
  </si>
  <si>
    <r>
      <rPr>
        <sz val="11"/>
        <rFont val="Times New Roman"/>
        <charset val="134"/>
      </rPr>
      <t>15</t>
    </r>
    <r>
      <rPr>
        <sz val="11"/>
        <rFont val="宋体"/>
        <charset val="134"/>
      </rPr>
      <t>、金融支出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</si>
  <si>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、非税收入</t>
    </r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</si>
  <si>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、国土海洋气象等支出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</si>
  <si>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</si>
  <si>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、住房保障支出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</si>
  <si>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</si>
  <si>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、灾害防治及应急管理支出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</si>
  <si>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罚没收入</t>
    </r>
  </si>
  <si>
    <r>
      <rPr>
        <sz val="11"/>
        <rFont val="Times New Roman"/>
        <charset val="134"/>
      </rPr>
      <t>19</t>
    </r>
    <r>
      <rPr>
        <sz val="11"/>
        <rFont val="宋体"/>
        <charset val="134"/>
      </rPr>
      <t>、粮油物资储备支出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</si>
  <si>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国有资本经营收入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</si>
  <si>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、预备费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</si>
  <si>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国有资源（资产）有偿使用收入</t>
    </r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</si>
  <si>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、债务付息支出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</si>
  <si>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其他收入</t>
    </r>
  </si>
  <si>
    <r>
      <rPr>
        <sz val="11"/>
        <rFont val="Times New Roman"/>
        <charset val="134"/>
      </rPr>
      <t>22</t>
    </r>
    <r>
      <rPr>
        <sz val="11"/>
        <rFont val="宋体"/>
        <charset val="134"/>
      </rPr>
      <t>、债务发行费用支出</t>
    </r>
  </si>
  <si>
    <t>二、上级补助收入</t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</si>
  <si>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、其他支出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</si>
  <si>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、返还性收入</t>
    </r>
  </si>
  <si>
    <t>二、上解上级支出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</si>
  <si>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、一般性转移支付收入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</si>
  <si>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、体制结算上解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</si>
  <si>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均衡性转移支付收入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</si>
  <si>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、其他上解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</si>
  <si>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体制结算补助收入</t>
    </r>
  </si>
  <si>
    <t>三、预算结余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</si>
  <si>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其他补助收入</t>
    </r>
  </si>
  <si>
    <t>四、调出资金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</si>
  <si>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、专项转移支付收入</t>
    </r>
  </si>
  <si>
    <t>五、安排预算稳定调节基金</t>
  </si>
  <si>
    <t>三、上年结余收入</t>
  </si>
  <si>
    <t>四、调入资金</t>
  </si>
  <si>
    <t>五、调入预算稳定调节基金</t>
  </si>
  <si>
    <t>收入合计</t>
  </si>
  <si>
    <t>支出合计</t>
  </si>
  <si>
    <r>
      <rPr>
        <sz val="18"/>
        <rFont val="Times New Roman"/>
        <charset val="134"/>
      </rPr>
      <t>2021</t>
    </r>
    <r>
      <rPr>
        <sz val="18"/>
        <rFont val="黑体"/>
        <charset val="134"/>
      </rPr>
      <t>年衡阳市松木经济开发区财政支出预算</t>
    </r>
    <r>
      <rPr>
        <sz val="18"/>
        <rFont val="Times New Roman"/>
        <charset val="134"/>
      </rPr>
      <t>(</t>
    </r>
    <r>
      <rPr>
        <sz val="18"/>
        <rFont val="黑体"/>
        <charset val="134"/>
      </rPr>
      <t>草案</t>
    </r>
    <r>
      <rPr>
        <sz val="18"/>
        <rFont val="Times New Roman"/>
        <charset val="134"/>
      </rPr>
      <t>)</t>
    </r>
    <r>
      <rPr>
        <sz val="18"/>
        <rFont val="黑体"/>
        <charset val="134"/>
      </rPr>
      <t>明细表</t>
    </r>
  </si>
  <si>
    <t>功能科目</t>
  </si>
  <si>
    <t>科目名称</t>
  </si>
  <si>
    <r>
      <t>2021</t>
    </r>
    <r>
      <rPr>
        <sz val="11"/>
        <rFont val="宋体"/>
        <charset val="134"/>
      </rPr>
      <t>年预算数</t>
    </r>
  </si>
  <si>
    <t>类</t>
  </si>
  <si>
    <t>款</t>
  </si>
  <si>
    <t>项</t>
  </si>
  <si>
    <t>合计</t>
  </si>
  <si>
    <t>一般公共服务支出</t>
  </si>
  <si>
    <t>01</t>
  </si>
  <si>
    <t xml:space="preserve">  人大事务</t>
  </si>
  <si>
    <t>02</t>
  </si>
  <si>
    <t xml:space="preserve">    一般行政管理事务</t>
  </si>
  <si>
    <t xml:space="preserve">  政协事务</t>
  </si>
  <si>
    <t>03</t>
  </si>
  <si>
    <t xml:space="preserve">  政府办公厅（室）及相关机构事务</t>
  </si>
  <si>
    <t xml:space="preserve">    行政运行</t>
  </si>
  <si>
    <t>08</t>
  </si>
  <si>
    <t xml:space="preserve">    信访事务</t>
  </si>
  <si>
    <t>05</t>
  </si>
  <si>
    <t xml:space="preserve">  统计信息事务</t>
  </si>
  <si>
    <t>07</t>
  </si>
  <si>
    <t xml:space="preserve">    专项普查活动</t>
  </si>
  <si>
    <t>06</t>
  </si>
  <si>
    <t xml:space="preserve">  财政事务</t>
  </si>
  <si>
    <t xml:space="preserve">    财政国库业务</t>
  </si>
  <si>
    <t xml:space="preserve">  税收事务</t>
  </si>
  <si>
    <t>10</t>
  </si>
  <si>
    <t xml:space="preserve">    税收业务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</si>
  <si>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</si>
  <si>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</si>
  <si>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</si>
  <si>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</si>
  <si>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</si>
  <si>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工会事务</t>
  </si>
  <si>
    <t>99</t>
  </si>
  <si>
    <t xml:space="preserve">    其他群众团体事务支出</t>
  </si>
  <si>
    <t xml:space="preserve">  宣传事务</t>
  </si>
  <si>
    <t>36</t>
  </si>
  <si>
    <t xml:space="preserve">  其他共产党事务支出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</si>
  <si>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</si>
  <si>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</si>
  <si>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</si>
  <si>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</si>
  <si>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</si>
  <si>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</si>
  <si>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司法</t>
  </si>
  <si>
    <t xml:space="preserve">    社区矫正</t>
  </si>
  <si>
    <t>教育支出</t>
  </si>
  <si>
    <t xml:space="preserve">  教育管理事务</t>
  </si>
  <si>
    <t xml:space="preserve">  普通教育</t>
  </si>
  <si>
    <t xml:space="preserve">    小学教育</t>
  </si>
  <si>
    <t>206</t>
  </si>
  <si>
    <t>科学技术支出</t>
  </si>
  <si>
    <t>04</t>
  </si>
  <si>
    <t xml:space="preserve">  技术研究与开发</t>
  </si>
  <si>
    <t xml:space="preserve">    科技成果转化与扩散</t>
  </si>
  <si>
    <t>文化体育与传媒支出</t>
  </si>
  <si>
    <t xml:space="preserve">  文化</t>
  </si>
  <si>
    <t>社会保障和就业支出</t>
  </si>
  <si>
    <t xml:space="preserve">  人力资源和社会保障管理事务</t>
  </si>
  <si>
    <t xml:space="preserve">    综合业务管理</t>
  </si>
  <si>
    <t xml:space="preserve">    信息化建设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</si>
  <si>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</si>
  <si>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</si>
  <si>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</si>
  <si>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</si>
  <si>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在乡复员、退伍军人生活补助</t>
  </si>
  <si>
    <t xml:space="preserve">  社会福利</t>
  </si>
  <si>
    <t xml:space="preserve">    老年福利</t>
  </si>
  <si>
    <t xml:space="preserve">  残疾人事业</t>
  </si>
  <si>
    <t xml:space="preserve">    残疾人生活和护理补贴</t>
  </si>
  <si>
    <t>20</t>
  </si>
  <si>
    <t xml:space="preserve">  临时救助</t>
  </si>
  <si>
    <t xml:space="preserve">    临时救助支出</t>
  </si>
  <si>
    <t>21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</si>
  <si>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</si>
  <si>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</si>
  <si>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</si>
  <si>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</si>
  <si>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26</t>
  </si>
  <si>
    <t xml:space="preserve">  财政对基本养老保险基金的补助</t>
  </si>
  <si>
    <t xml:space="preserve">    财政对城乡居民基本养老保险基金的补助</t>
  </si>
  <si>
    <t>医疗卫生与计划生育支出</t>
  </si>
  <si>
    <t xml:space="preserve">  卫生健康管理事务</t>
  </si>
  <si>
    <t xml:space="preserve">  基层医疗卫生机构</t>
  </si>
  <si>
    <t xml:space="preserve">    乡镇卫生院</t>
  </si>
  <si>
    <t xml:space="preserve">  计划生育事务</t>
  </si>
  <si>
    <t>17</t>
  </si>
  <si>
    <t xml:space="preserve">    计划生育服务</t>
  </si>
  <si>
    <t>11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</si>
  <si>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</si>
  <si>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</si>
  <si>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</si>
  <si>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</si>
  <si>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环境保护管理事务</t>
  </si>
  <si>
    <t xml:space="preserve">    生态环境保护宣传</t>
  </si>
  <si>
    <t xml:space="preserve">  污染防治</t>
  </si>
  <si>
    <t>　  水体</t>
  </si>
  <si>
    <t xml:space="preserve">  污染减排</t>
  </si>
  <si>
    <t xml:space="preserve">    生态环境监测与信息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</si>
  <si>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</si>
  <si>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</si>
  <si>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</si>
  <si>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</si>
  <si>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</si>
  <si>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</si>
  <si>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</si>
  <si>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</si>
  <si>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</si>
  <si>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</si>
  <si>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</t>
  </si>
  <si>
    <t>　  病虫害控制</t>
  </si>
  <si>
    <t>42</t>
  </si>
  <si>
    <t xml:space="preserve">    农村道路建设</t>
  </si>
  <si>
    <t xml:space="preserve">  林业和草原</t>
  </si>
  <si>
    <t>34</t>
  </si>
  <si>
    <t xml:space="preserve">    林业草原防灾减灾</t>
  </si>
  <si>
    <t xml:space="preserve">  水利</t>
  </si>
  <si>
    <t>14</t>
  </si>
  <si>
    <t xml:space="preserve">    防汛</t>
  </si>
  <si>
    <t xml:space="preserve">  扶贫</t>
  </si>
  <si>
    <t>　　社会发展</t>
  </si>
  <si>
    <t xml:space="preserve">  农村综合改革</t>
  </si>
  <si>
    <t>　　对村民委员会和村党支部的补助</t>
  </si>
  <si>
    <t>资源勘探信息等支出</t>
  </si>
  <si>
    <t xml:space="preserve">  支持中小企业发展和管理</t>
  </si>
  <si>
    <t xml:space="preserve">    中小企业发展专项</t>
  </si>
  <si>
    <t xml:space="preserve">  其他资源勘探信息等支出</t>
  </si>
  <si>
    <t xml:space="preserve">    其他资源勘探信息等支出</t>
  </si>
  <si>
    <t>217</t>
  </si>
  <si>
    <t>金融支出</t>
  </si>
  <si>
    <t xml:space="preserve">  金融部门监管支出</t>
  </si>
  <si>
    <t xml:space="preserve">    金融部门其他监管支出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</si>
  <si>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</si>
  <si>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</si>
  <si>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</si>
  <si>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</si>
  <si>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</si>
  <si>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</si>
  <si>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气象事务</t>
  </si>
  <si>
    <t>09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</si>
  <si>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</si>
  <si>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</si>
  <si>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</si>
  <si>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</si>
  <si>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</si>
  <si>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</si>
  <si>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224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</si>
  <si>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</si>
  <si>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</si>
  <si>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</si>
  <si>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</si>
  <si>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消防事务</t>
  </si>
  <si>
    <t xml:space="preserve">    消防应急救援</t>
  </si>
  <si>
    <t>227</t>
  </si>
  <si>
    <t>预备费</t>
  </si>
  <si>
    <t>其他支出</t>
  </si>
  <si>
    <t xml:space="preserve">  其他支出</t>
  </si>
  <si>
    <t xml:space="preserve">    其他支出</t>
  </si>
  <si>
    <r>
      <t>2021</t>
    </r>
    <r>
      <rPr>
        <sz val="16"/>
        <rFont val="黑体"/>
        <charset val="134"/>
      </rPr>
      <t>年衡阳市松木经济开发区政府性基金收支预算（草案）表</t>
    </r>
  </si>
  <si>
    <t xml:space="preserve">                    单位：万元</t>
  </si>
  <si>
    <t>项目</t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</si>
  <si>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
预算数</t>
    </r>
  </si>
  <si>
    <t>一、政府性基金收入合计</t>
  </si>
  <si>
    <t>一、政府性基金支出合计</t>
  </si>
  <si>
    <t xml:space="preserve">    国有土地使用权出让收入</t>
  </si>
  <si>
    <t xml:space="preserve">    国有土地使用权出让收入安排的支出</t>
  </si>
  <si>
    <t xml:space="preserve">      土地出让价款收入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</si>
  <si>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</si>
  <si>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</si>
  <si>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</si>
  <si>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其他国有土地使用权出让收入安排的支出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</si>
  <si>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</si>
  <si>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</si>
  <si>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</si>
  <si>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</si>
  <si>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</si>
  <si>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</si>
  <si>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地震灾后恢复重建补助支出</t>
  </si>
  <si>
    <t>三、调出资金</t>
  </si>
  <si>
    <t>四、年终结余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</si>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</sst>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_ ;_ * \-#,##0.000_ ;_ * &quot;-&quot;_ ;_ @_ "/>
    <numFmt numFmtId="177" formatCode="0_);[Red]\(0\)"/>
    <numFmt numFmtId="178" formatCode="\¥* _-#,##0;\¥* \-#,##0;\¥* _-&quot;-&quot;;@"/>
    <numFmt numFmtId="179" formatCode="_ * #,##0_ ;_ * \-#,##0_ ;_ * &quot;-&quot;??_ ;_ @_ "/>
    <numFmt numFmtId="180" formatCode="#,##0_ "/>
    <numFmt numFmtId="181" formatCode="0_ "/>
    <numFmt numFmtId="182" formatCode="#,##0.0000000"/>
    <numFmt numFmtId="183" formatCode="0.0_ "/>
    <numFmt numFmtId="184" formatCode="0.00_ 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8"/>
      <name val="Times New Roman"/>
      <charset val="134"/>
    </font>
    <font>
      <sz val="16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sz val="10"/>
      <name val="楷体_GB2312"/>
      <charset val="134"/>
    </font>
    <font>
      <sz val="12"/>
      <name val="楷体_GB2312"/>
      <charset val="134"/>
    </font>
    <font>
      <b/>
      <sz val="11"/>
      <color theme="1"/>
      <name val="等线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9"/>
      <name val="楷体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0"/>
      <name val="Arial"/>
      <charset val="134"/>
    </font>
    <font>
      <sz val="16"/>
      <name val="黑体"/>
      <charset val="134"/>
    </font>
    <font>
      <sz val="1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/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0" fillId="15" borderId="10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2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5" fillId="19" borderId="16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36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38" applyFont="1">
      <alignment vertical="center"/>
    </xf>
    <xf numFmtId="0" fontId="2" fillId="0" borderId="0" xfId="38" applyFont="1" applyAlignment="1">
      <alignment horizontal="center" vertical="center"/>
    </xf>
    <xf numFmtId="178" fontId="2" fillId="0" borderId="0" xfId="51" applyFont="1" applyAlignment="1">
      <alignment horizontal="center" vertical="center"/>
    </xf>
    <xf numFmtId="0" fontId="3" fillId="0" borderId="0" xfId="38" applyFont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4" fillId="0" borderId="2" xfId="38" applyFont="1" applyBorder="1" applyAlignment="1">
      <alignment horizontal="center" vertical="center" wrapText="1"/>
    </xf>
    <xf numFmtId="0" fontId="2" fillId="0" borderId="2" xfId="38" applyFont="1" applyBorder="1" applyAlignment="1">
      <alignment horizontal="center" vertical="center" wrapText="1"/>
    </xf>
    <xf numFmtId="178" fontId="2" fillId="0" borderId="2" xfId="51" applyFont="1" applyBorder="1" applyAlignment="1">
      <alignment horizontal="center" vertical="center" wrapText="1"/>
    </xf>
    <xf numFmtId="0" fontId="4" fillId="0" borderId="2" xfId="38" applyFont="1" applyBorder="1" applyAlignment="1">
      <alignment horizontal="left" vertical="center" wrapText="1"/>
    </xf>
    <xf numFmtId="177" fontId="2" fillId="0" borderId="2" xfId="38" applyNumberFormat="1" applyFont="1" applyBorder="1" applyAlignment="1">
      <alignment horizontal="right" vertical="center" wrapText="1"/>
    </xf>
    <xf numFmtId="177" fontId="2" fillId="0" borderId="2" xfId="51" applyNumberFormat="1" applyFont="1" applyBorder="1" applyAlignment="1">
      <alignment horizontal="right" vertical="center" wrapText="1"/>
    </xf>
    <xf numFmtId="41" fontId="1" fillId="0" borderId="0" xfId="38" applyNumberFormat="1" applyFont="1">
      <alignment vertical="center"/>
    </xf>
    <xf numFmtId="0" fontId="4" fillId="0" borderId="2" xfId="38" applyFont="1" applyBorder="1" applyAlignment="1">
      <alignment vertical="center" wrapText="1"/>
    </xf>
    <xf numFmtId="0" fontId="4" fillId="0" borderId="2" xfId="38" applyFont="1" applyFill="1" applyBorder="1" applyAlignment="1">
      <alignment vertical="center" wrapText="1"/>
    </xf>
    <xf numFmtId="176" fontId="1" fillId="0" borderId="0" xfId="38" applyNumberFormat="1" applyFont="1">
      <alignment vertical="center"/>
    </xf>
    <xf numFmtId="177" fontId="1" fillId="0" borderId="0" xfId="38" applyNumberFormat="1" applyFont="1">
      <alignment vertical="center"/>
    </xf>
    <xf numFmtId="179" fontId="1" fillId="0" borderId="0" xfId="38" applyNumberFormat="1" applyFont="1">
      <alignment vertical="center"/>
    </xf>
    <xf numFmtId="177" fontId="2" fillId="2" borderId="2" xfId="51" applyNumberFormat="1" applyFont="1" applyFill="1" applyBorder="1" applyAlignment="1">
      <alignment horizontal="right" vertical="center" wrapText="1"/>
    </xf>
    <xf numFmtId="177" fontId="2" fillId="0" borderId="2" xfId="38" applyNumberFormat="1" applyFont="1" applyBorder="1" applyAlignment="1">
      <alignment horizontal="right" vertical="center"/>
    </xf>
    <xf numFmtId="177" fontId="2" fillId="0" borderId="2" xfId="51" applyNumberFormat="1" applyFont="1" applyBorder="1" applyAlignment="1">
      <alignment horizontal="right" vertical="center"/>
    </xf>
    <xf numFmtId="0" fontId="1" fillId="0" borderId="0" xfId="38" applyFont="1" applyAlignment="1">
      <alignment horizontal="left" vertical="center" wrapText="1"/>
    </xf>
    <xf numFmtId="0" fontId="2" fillId="0" borderId="0" xfId="38" applyFont="1" applyAlignment="1">
      <alignment horizontal="center" vertical="center" wrapText="1"/>
    </xf>
    <xf numFmtId="177" fontId="2" fillId="0" borderId="0" xfId="38" applyNumberFormat="1" applyFont="1" applyAlignment="1">
      <alignment horizontal="center" vertical="center" wrapText="1"/>
    </xf>
    <xf numFmtId="49" fontId="1" fillId="0" borderId="0" xfId="38" applyNumberFormat="1" applyFont="1" applyFill="1">
      <alignment vertical="center"/>
    </xf>
    <xf numFmtId="49" fontId="1" fillId="0" borderId="0" xfId="38" applyNumberFormat="1" applyFont="1" applyFill="1" applyAlignment="1">
      <alignment horizontal="center" vertical="center"/>
    </xf>
    <xf numFmtId="0" fontId="4" fillId="0" borderId="0" xfId="38" applyFont="1" applyFill="1">
      <alignment vertical="center"/>
    </xf>
    <xf numFmtId="3" fontId="2" fillId="0" borderId="0" xfId="38" applyNumberFormat="1" applyFont="1" applyFill="1" applyAlignment="1">
      <alignment horizontal="center" vertical="center"/>
    </xf>
    <xf numFmtId="0" fontId="1" fillId="0" borderId="0" xfId="38" applyFont="1" applyFill="1">
      <alignment vertical="center"/>
    </xf>
    <xf numFmtId="0" fontId="5" fillId="0" borderId="0" xfId="38" applyNumberFormat="1" applyFont="1" applyFill="1" applyAlignment="1" applyProtection="1">
      <alignment horizontal="center" vertical="center"/>
    </xf>
    <xf numFmtId="49" fontId="6" fillId="0" borderId="0" xfId="38" applyNumberFormat="1" applyFont="1" applyFill="1" applyAlignment="1" applyProtection="1">
      <alignment horizontal="center" vertical="center"/>
    </xf>
    <xf numFmtId="0" fontId="4" fillId="0" borderId="0" xfId="38" applyNumberFormat="1" applyFont="1" applyFill="1" applyAlignment="1" applyProtection="1">
      <alignment horizontal="center" vertical="center"/>
    </xf>
    <xf numFmtId="3" fontId="2" fillId="0" borderId="0" xfId="38" applyNumberFormat="1" applyFont="1" applyFill="1" applyAlignment="1" applyProtection="1">
      <alignment horizontal="center" vertical="center"/>
    </xf>
    <xf numFmtId="49" fontId="7" fillId="0" borderId="0" xfId="38" applyNumberFormat="1" applyFont="1" applyFill="1">
      <alignment vertical="center"/>
    </xf>
    <xf numFmtId="49" fontId="8" fillId="0" borderId="0" xfId="38" applyNumberFormat="1" applyFont="1" applyFill="1">
      <alignment vertical="center"/>
    </xf>
    <xf numFmtId="49" fontId="8" fillId="0" borderId="0" xfId="38" applyNumberFormat="1" applyFont="1" applyFill="1" applyAlignment="1">
      <alignment horizontal="center" vertical="center"/>
    </xf>
    <xf numFmtId="3" fontId="4" fillId="0" borderId="0" xfId="38" applyNumberFormat="1" applyFont="1" applyFill="1" applyAlignment="1">
      <alignment horizontal="right" vertical="center"/>
    </xf>
    <xf numFmtId="49" fontId="4" fillId="0" borderId="2" xfId="14" applyNumberFormat="1" applyFont="1" applyFill="1" applyBorder="1" applyAlignment="1" applyProtection="1">
      <alignment horizontal="center" vertical="center" wrapText="1"/>
    </xf>
    <xf numFmtId="49" fontId="2" fillId="0" borderId="2" xfId="14" applyNumberFormat="1" applyFont="1" applyFill="1" applyBorder="1" applyAlignment="1" applyProtection="1">
      <alignment horizontal="center" vertical="center" wrapText="1"/>
    </xf>
    <xf numFmtId="49" fontId="2" fillId="0" borderId="3" xfId="38" applyNumberFormat="1" applyFont="1" applyFill="1" applyBorder="1" applyAlignment="1" applyProtection="1">
      <alignment horizontal="center" vertical="center" wrapText="1"/>
    </xf>
    <xf numFmtId="0" fontId="4" fillId="0" borderId="2" xfId="38" applyNumberFormat="1" applyFont="1" applyFill="1" applyBorder="1" applyAlignment="1" applyProtection="1">
      <alignment horizontal="center" vertical="center" wrapText="1"/>
    </xf>
    <xf numFmtId="180" fontId="2" fillId="0" borderId="4" xfId="38" applyNumberFormat="1" applyFont="1" applyFill="1" applyBorder="1" applyAlignment="1">
      <alignment horizontal="center" vertical="center"/>
    </xf>
    <xf numFmtId="49" fontId="4" fillId="0" borderId="5" xfId="38" applyNumberFormat="1" applyFont="1" applyFill="1" applyBorder="1" applyAlignment="1">
      <alignment horizontal="center" vertical="center" wrapText="1"/>
    </xf>
    <xf numFmtId="49" fontId="4" fillId="0" borderId="6" xfId="38" applyNumberFormat="1" applyFont="1" applyFill="1" applyBorder="1" applyAlignment="1">
      <alignment horizontal="center" vertical="center" wrapText="1"/>
    </xf>
    <xf numFmtId="0" fontId="4" fillId="0" borderId="2" xfId="14" applyNumberFormat="1" applyFont="1" applyFill="1" applyBorder="1" applyAlignment="1" applyProtection="1">
      <alignment horizontal="center" vertical="center" wrapText="1"/>
    </xf>
    <xf numFmtId="180" fontId="2" fillId="0" borderId="5" xfId="38" applyNumberFormat="1" applyFont="1" applyFill="1" applyBorder="1" applyAlignment="1">
      <alignment horizontal="center" vertical="center"/>
    </xf>
    <xf numFmtId="4" fontId="4" fillId="0" borderId="3" xfId="38" applyNumberFormat="1" applyFont="1" applyFill="1" applyBorder="1" applyAlignment="1" applyProtection="1">
      <alignment horizontal="center" vertical="center" wrapText="1"/>
    </xf>
    <xf numFmtId="181" fontId="2" fillId="0" borderId="2" xfId="38" applyNumberFormat="1" applyFont="1" applyFill="1" applyBorder="1" applyAlignment="1">
      <alignment vertical="center"/>
    </xf>
    <xf numFmtId="4" fontId="4" fillId="0" borderId="3" xfId="38" applyNumberFormat="1" applyFont="1" applyFill="1" applyBorder="1" applyAlignment="1" applyProtection="1">
      <alignment horizontal="left" vertical="center" wrapText="1"/>
    </xf>
    <xf numFmtId="182" fontId="4" fillId="0" borderId="3" xfId="38" applyNumberFormat="1" applyFont="1" applyFill="1" applyBorder="1" applyAlignment="1" applyProtection="1">
      <alignment horizontal="left" vertical="center" wrapText="1"/>
    </xf>
    <xf numFmtId="180" fontId="4" fillId="0" borderId="3" xfId="38" applyNumberFormat="1" applyFont="1" applyFill="1" applyBorder="1" applyAlignment="1">
      <alignment horizontal="left" vertical="center"/>
    </xf>
    <xf numFmtId="0" fontId="4" fillId="0" borderId="3" xfId="12" applyFont="1" applyFill="1" applyBorder="1" applyAlignment="1">
      <alignment horizontal="left" vertical="center" wrapText="1"/>
    </xf>
    <xf numFmtId="181" fontId="1" fillId="0" borderId="0" xfId="38" applyNumberFormat="1" applyFont="1" applyFill="1" applyAlignment="1">
      <alignment vertical="center"/>
    </xf>
    <xf numFmtId="181" fontId="1" fillId="0" borderId="0" xfId="38" applyNumberFormat="1" applyFont="1" applyFill="1">
      <alignment vertical="center"/>
    </xf>
    <xf numFmtId="0" fontId="1" fillId="0" borderId="0" xfId="38" applyFont="1" applyFill="1" applyAlignment="1">
      <alignment vertical="center" wrapText="1"/>
    </xf>
    <xf numFmtId="0" fontId="1" fillId="0" borderId="7" xfId="38" applyFont="1" applyFill="1" applyBorder="1" applyAlignment="1">
      <alignment vertical="center" wrapText="1"/>
    </xf>
    <xf numFmtId="0" fontId="1" fillId="0" borderId="0" xfId="38" applyFont="1" applyFill="1" applyBorder="1" applyAlignment="1">
      <alignment vertical="center" wrapText="1"/>
    </xf>
    <xf numFmtId="0" fontId="2" fillId="0" borderId="2" xfId="38" applyFont="1" applyFill="1" applyBorder="1">
      <alignment vertical="center"/>
    </xf>
    <xf numFmtId="0" fontId="2" fillId="0" borderId="2" xfId="38" applyFont="1" applyFill="1" applyBorder="1" applyAlignment="1">
      <alignment horizontal="center" vertical="center"/>
    </xf>
    <xf numFmtId="0" fontId="4" fillId="0" borderId="3" xfId="38" applyFont="1" applyFill="1" applyBorder="1">
      <alignment vertical="center"/>
    </xf>
    <xf numFmtId="0" fontId="2" fillId="0" borderId="3" xfId="38" applyFont="1" applyFill="1" applyBorder="1">
      <alignment vertical="center"/>
    </xf>
    <xf numFmtId="0" fontId="2" fillId="0" borderId="3" xfId="38" applyFont="1" applyFill="1" applyBorder="1" applyAlignment="1">
      <alignment horizontal="center" vertical="center"/>
    </xf>
    <xf numFmtId="0" fontId="9" fillId="0" borderId="0" xfId="21" applyFont="1" applyFill="1"/>
    <xf numFmtId="0" fontId="10" fillId="0" borderId="0" xfId="21" applyFont="1" applyFill="1"/>
    <xf numFmtId="0" fontId="2" fillId="0" borderId="0" xfId="21" applyFont="1" applyFill="1" applyAlignment="1">
      <alignment horizontal="center" wrapText="1"/>
    </xf>
    <xf numFmtId="0" fontId="11" fillId="0" borderId="0" xfId="21" applyFont="1" applyFill="1"/>
    <xf numFmtId="0" fontId="11" fillId="0" borderId="0" xfId="21" applyFont="1" applyFill="1" applyAlignment="1">
      <alignment wrapText="1"/>
    </xf>
    <xf numFmtId="0" fontId="0" fillId="0" borderId="0" xfId="21" applyFont="1" applyFill="1" applyAlignment="1">
      <alignment wrapText="1"/>
    </xf>
    <xf numFmtId="0" fontId="0" fillId="0" borderId="0" xfId="21" applyFont="1" applyFill="1" applyAlignment="1">
      <alignment vertical="center"/>
    </xf>
    <xf numFmtId="0" fontId="0" fillId="0" borderId="0" xfId="21" applyFont="1" applyFill="1"/>
    <xf numFmtId="0" fontId="5" fillId="0" borderId="0" xfId="21" applyFont="1" applyFill="1" applyAlignment="1">
      <alignment horizontal="center" vertical="center" wrapText="1"/>
    </xf>
    <xf numFmtId="0" fontId="4" fillId="0" borderId="0" xfId="21" applyFont="1" applyFill="1" applyAlignment="1">
      <alignment vertical="center" wrapText="1"/>
    </xf>
    <xf numFmtId="0" fontId="4" fillId="0" borderId="2" xfId="21" applyFont="1" applyFill="1" applyBorder="1" applyAlignment="1">
      <alignment horizontal="center" vertical="center" wrapText="1"/>
    </xf>
    <xf numFmtId="0" fontId="2" fillId="0" borderId="2" xfId="21" applyFont="1" applyFill="1" applyBorder="1" applyAlignment="1">
      <alignment horizontal="center" vertical="center" wrapText="1"/>
    </xf>
    <xf numFmtId="183" fontId="2" fillId="0" borderId="2" xfId="21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>
      <alignment vertical="center" wrapText="1"/>
    </xf>
    <xf numFmtId="0" fontId="2" fillId="0" borderId="2" xfId="21" applyFont="1" applyFill="1" applyBorder="1" applyAlignment="1">
      <alignment horizontal="right" vertical="center" wrapText="1"/>
    </xf>
    <xf numFmtId="0" fontId="2" fillId="0" borderId="2" xfId="21" applyFont="1" applyFill="1" applyBorder="1" applyAlignment="1">
      <alignment vertical="center" wrapText="1"/>
    </xf>
    <xf numFmtId="1" fontId="2" fillId="0" borderId="2" xfId="21" applyNumberFormat="1" applyFont="1" applyFill="1" applyBorder="1" applyAlignment="1">
      <alignment horizontal="right" vertical="center" wrapText="1"/>
    </xf>
    <xf numFmtId="1" fontId="4" fillId="0" borderId="2" xfId="21" applyNumberFormat="1" applyFont="1" applyFill="1" applyBorder="1" applyAlignment="1" applyProtection="1">
      <alignment vertical="center" wrapText="1"/>
      <protection locked="0"/>
    </xf>
    <xf numFmtId="1" fontId="2" fillId="0" borderId="2" xfId="21" applyNumberFormat="1" applyFont="1" applyFill="1" applyBorder="1" applyAlignment="1" applyProtection="1">
      <alignment vertical="center" wrapText="1"/>
      <protection locked="0"/>
    </xf>
    <xf numFmtId="0" fontId="2" fillId="0" borderId="2" xfId="21" applyNumberFormat="1" applyFont="1" applyFill="1" applyBorder="1" applyAlignment="1" applyProtection="1">
      <alignment vertical="center" wrapText="1"/>
      <protection locked="0"/>
    </xf>
    <xf numFmtId="0" fontId="12" fillId="0" borderId="8" xfId="21" applyFont="1" applyFill="1" applyBorder="1" applyAlignment="1">
      <alignment horizontal="center" vertical="center" wrapText="1"/>
    </xf>
    <xf numFmtId="0" fontId="4" fillId="0" borderId="0" xfId="21" applyFont="1" applyFill="1" applyAlignment="1">
      <alignment horizontal="left" vertical="center" wrapText="1"/>
    </xf>
    <xf numFmtId="0" fontId="13" fillId="0" borderId="0" xfId="21" applyFont="1" applyFill="1"/>
    <xf numFmtId="0" fontId="4" fillId="0" borderId="0" xfId="21" applyFont="1" applyFill="1" applyBorder="1" applyAlignment="1">
      <alignment horizontal="center" wrapText="1"/>
    </xf>
    <xf numFmtId="0" fontId="4" fillId="0" borderId="0" xfId="21" applyFont="1" applyFill="1" applyAlignment="1">
      <alignment horizontal="center" wrapText="1"/>
    </xf>
    <xf numFmtId="0" fontId="14" fillId="0" borderId="0" xfId="21" applyFont="1" applyFill="1" applyAlignment="1">
      <alignment horizontal="center" vertical="center" wrapText="1"/>
    </xf>
    <xf numFmtId="184" fontId="2" fillId="0" borderId="2" xfId="21" applyNumberFormat="1" applyFont="1" applyFill="1" applyBorder="1" applyAlignment="1">
      <alignment horizontal="right" vertical="center" wrapText="1"/>
    </xf>
    <xf numFmtId="181" fontId="2" fillId="0" borderId="2" xfId="21" applyNumberFormat="1" applyFont="1" applyFill="1" applyBorder="1" applyAlignment="1" applyProtection="1">
      <alignment vertical="center" wrapText="1"/>
      <protection locked="0"/>
    </xf>
    <xf numFmtId="0" fontId="15" fillId="0" borderId="0" xfId="21" applyFont="1" applyFill="1" applyAlignment="1">
      <alignment wrapText="1"/>
    </xf>
    <xf numFmtId="0" fontId="4" fillId="0" borderId="2" xfId="21" applyNumberFormat="1" applyFont="1" applyFill="1" applyBorder="1" applyAlignment="1" applyProtection="1">
      <alignment vertical="center" wrapText="1"/>
      <protection locked="0"/>
    </xf>
    <xf numFmtId="0" fontId="0" fillId="0" borderId="2" xfId="21" applyFont="1" applyFill="1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8松木预算草案报告6-1" xfId="12"/>
    <cellStyle name="已访问的超链接" xfId="13" builtinId="9"/>
    <cellStyle name="千位分隔[0]_2015年支出明细表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3 2_2018松木预算草案报告6-1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2015年支出明细表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千位分隔[0]_2018松木预算草案报告6-1" xfId="51"/>
    <cellStyle name="40% - 强调文字颜色 6" xfId="52" builtinId="51"/>
    <cellStyle name="60% - 强调文字颜色 6" xfId="53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8332470" y="856107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8332470" y="856107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8332470" y="856107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76200</xdr:colOff>
      <xdr:row>34</xdr:row>
      <xdr:rowOff>7620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332470" y="856107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14" sqref="Q14"/>
    </sheetView>
  </sheetViews>
  <sheetFormatPr defaultColWidth="10" defaultRowHeight="13.8"/>
  <cols>
    <col min="1" max="1" width="19.5" style="68" customWidth="1"/>
    <col min="2" max="5" width="9" style="68" customWidth="1"/>
    <col min="6" max="6" width="7.5" style="68" hidden="1" customWidth="1"/>
    <col min="7" max="7" width="7.75" style="68" hidden="1" customWidth="1"/>
    <col min="8" max="9" width="9.62962962962963" style="68" hidden="1" customWidth="1"/>
    <col min="10" max="10" width="27" style="69" customWidth="1"/>
    <col min="11" max="14" width="9.75" style="69" customWidth="1"/>
    <col min="15" max="16" width="10" style="69"/>
    <col min="17" max="18" width="12.6296296296296" style="69"/>
    <col min="19" max="16384" width="10" style="69"/>
  </cols>
  <sheetData>
    <row r="1" ht="15.6" spans="10:14">
      <c r="J1" s="84"/>
      <c r="K1" s="84"/>
      <c r="L1" s="84"/>
      <c r="M1" s="84"/>
      <c r="N1" s="84"/>
    </row>
    <row r="2" s="62" customFormat="1" ht="27" customHeight="1" spans="1:1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="63" customFormat="1" ht="17.25" customHeight="1" spans="1:14">
      <c r="A3" s="71"/>
      <c r="B3" s="71"/>
      <c r="C3" s="71"/>
      <c r="D3" s="71"/>
      <c r="E3" s="71"/>
      <c r="F3" s="71"/>
      <c r="G3" s="71"/>
      <c r="H3" s="71"/>
      <c r="I3" s="71"/>
      <c r="J3" s="85"/>
      <c r="K3" s="86"/>
      <c r="L3" s="86"/>
      <c r="M3" s="86"/>
      <c r="N3" s="87" t="s">
        <v>1</v>
      </c>
    </row>
    <row r="4" s="64" customFormat="1" ht="29.25" customHeight="1" spans="1:14">
      <c r="A4" s="72" t="s">
        <v>2</v>
      </c>
      <c r="B4" s="72" t="s">
        <v>3</v>
      </c>
      <c r="C4" s="72" t="s">
        <v>4</v>
      </c>
      <c r="D4" s="73" t="s">
        <v>5</v>
      </c>
      <c r="E4" s="74" t="s">
        <v>6</v>
      </c>
      <c r="F4" s="73" t="s">
        <v>7</v>
      </c>
      <c r="G4" s="73" t="s">
        <v>8</v>
      </c>
      <c r="H4" s="73" t="s">
        <v>5</v>
      </c>
      <c r="I4" s="74" t="s">
        <v>6</v>
      </c>
      <c r="J4" s="72" t="s">
        <v>2</v>
      </c>
      <c r="K4" s="72" t="s">
        <v>3</v>
      </c>
      <c r="L4" s="72" t="s">
        <v>4</v>
      </c>
      <c r="M4" s="73" t="s">
        <v>5</v>
      </c>
      <c r="N4" s="73" t="s">
        <v>9</v>
      </c>
    </row>
    <row r="5" s="65" customFormat="1" ht="18.75" customHeight="1" spans="1:14">
      <c r="A5" s="75" t="s">
        <v>10</v>
      </c>
      <c r="B5" s="76">
        <f t="shared" ref="B5:G5" si="0">B6+B21</f>
        <v>15113</v>
      </c>
      <c r="C5" s="76">
        <f t="shared" si="0"/>
        <v>14258</v>
      </c>
      <c r="D5" s="76">
        <f t="shared" ref="D5:D39" si="1">B5-C5</f>
        <v>855</v>
      </c>
      <c r="E5" s="76">
        <f t="shared" ref="E5:E39" si="2">ROUND(D5/C5*100,2)</f>
        <v>6</v>
      </c>
      <c r="F5" s="76">
        <f t="shared" si="0"/>
        <v>34706</v>
      </c>
      <c r="G5" s="76">
        <f t="shared" si="0"/>
        <v>32913</v>
      </c>
      <c r="H5" s="76">
        <f t="shared" ref="H5:H17" si="3">F5-G5</f>
        <v>1793</v>
      </c>
      <c r="I5" s="88">
        <f t="shared" ref="I5:I17" si="4">H5/G5*100</f>
        <v>5.44769543949199</v>
      </c>
      <c r="J5" s="75" t="s">
        <v>11</v>
      </c>
      <c r="K5" s="76">
        <f>SUM(K6:K28)</f>
        <v>47490</v>
      </c>
      <c r="L5" s="76">
        <f>SUM(L6:L28)</f>
        <v>45833</v>
      </c>
      <c r="M5" s="76">
        <f t="shared" ref="M5:M39" si="5">K5-L5</f>
        <v>1657</v>
      </c>
      <c r="N5" s="76">
        <f t="shared" ref="N5:N39" si="6">ROUND(M5/L5*100,2)</f>
        <v>3.62</v>
      </c>
    </row>
    <row r="6" s="66" customFormat="1" ht="18.75" customHeight="1" spans="1:14">
      <c r="A6" s="77" t="s">
        <v>12</v>
      </c>
      <c r="B6" s="78">
        <f t="shared" ref="B6:G6" si="7">SUM(B7:B20)</f>
        <v>6327</v>
      </c>
      <c r="C6" s="78">
        <f t="shared" si="7"/>
        <v>5969</v>
      </c>
      <c r="D6" s="76">
        <f t="shared" si="1"/>
        <v>358</v>
      </c>
      <c r="E6" s="76">
        <f t="shared" si="2"/>
        <v>6</v>
      </c>
      <c r="F6" s="78">
        <f t="shared" si="7"/>
        <v>7320</v>
      </c>
      <c r="G6" s="78">
        <f t="shared" si="7"/>
        <v>6815</v>
      </c>
      <c r="H6" s="76">
        <f t="shared" si="3"/>
        <v>505</v>
      </c>
      <c r="I6" s="88">
        <f t="shared" si="4"/>
        <v>7.41012472487161</v>
      </c>
      <c r="J6" s="89" t="s">
        <v>13</v>
      </c>
      <c r="K6" s="89">
        <v>5731</v>
      </c>
      <c r="L6" s="89">
        <v>2570</v>
      </c>
      <c r="M6" s="76">
        <f t="shared" si="5"/>
        <v>3161</v>
      </c>
      <c r="N6" s="76">
        <f t="shared" si="6"/>
        <v>123</v>
      </c>
    </row>
    <row r="7" s="66" customFormat="1" ht="18.75" customHeight="1" spans="1:14">
      <c r="A7" s="77" t="s">
        <v>14</v>
      </c>
      <c r="B7" s="77">
        <f t="shared" ref="B7:B20" si="8">ROUND(C7*1.06,0)</f>
        <v>2038</v>
      </c>
      <c r="C7" s="77">
        <v>1923</v>
      </c>
      <c r="D7" s="76">
        <f t="shared" si="1"/>
        <v>115</v>
      </c>
      <c r="E7" s="76">
        <f t="shared" si="2"/>
        <v>5.98</v>
      </c>
      <c r="F7" s="77">
        <v>2040</v>
      </c>
      <c r="G7" s="77">
        <v>1886</v>
      </c>
      <c r="H7" s="76">
        <f t="shared" si="3"/>
        <v>154</v>
      </c>
      <c r="I7" s="88">
        <f t="shared" si="4"/>
        <v>8.16542948038176</v>
      </c>
      <c r="J7" s="89" t="s">
        <v>15</v>
      </c>
      <c r="K7" s="89">
        <v>134</v>
      </c>
      <c r="L7" s="89">
        <v>103</v>
      </c>
      <c r="M7" s="76">
        <f t="shared" si="5"/>
        <v>31</v>
      </c>
      <c r="N7" s="76">
        <f t="shared" si="6"/>
        <v>30.1</v>
      </c>
    </row>
    <row r="8" s="66" customFormat="1" ht="18.75" customHeight="1" spans="1:14">
      <c r="A8" s="77" t="s">
        <v>16</v>
      </c>
      <c r="B8" s="77">
        <f t="shared" si="8"/>
        <v>0</v>
      </c>
      <c r="C8" s="77">
        <v>0</v>
      </c>
      <c r="D8" s="76">
        <f t="shared" si="1"/>
        <v>0</v>
      </c>
      <c r="E8" s="76" t="e">
        <f t="shared" si="2"/>
        <v>#DIV/0!</v>
      </c>
      <c r="F8" s="77">
        <f>ROUND(G8*1.06,0)</f>
        <v>0</v>
      </c>
      <c r="G8" s="77">
        <v>0</v>
      </c>
      <c r="H8" s="76">
        <f t="shared" si="3"/>
        <v>0</v>
      </c>
      <c r="I8" s="88" t="e">
        <f t="shared" si="4"/>
        <v>#DIV/0!</v>
      </c>
      <c r="J8" s="77" t="s">
        <v>17</v>
      </c>
      <c r="K8" s="77">
        <v>120</v>
      </c>
      <c r="L8" s="77">
        <v>39</v>
      </c>
      <c r="M8" s="76">
        <f t="shared" si="5"/>
        <v>81</v>
      </c>
      <c r="N8" s="76">
        <f t="shared" si="6"/>
        <v>207.69</v>
      </c>
    </row>
    <row r="9" s="66" customFormat="1" ht="18.75" customHeight="1" spans="1:14">
      <c r="A9" s="77" t="s">
        <v>18</v>
      </c>
      <c r="B9" s="77">
        <f t="shared" si="8"/>
        <v>724</v>
      </c>
      <c r="C9" s="77">
        <v>683</v>
      </c>
      <c r="D9" s="76">
        <f t="shared" si="1"/>
        <v>41</v>
      </c>
      <c r="E9" s="76">
        <f t="shared" si="2"/>
        <v>6</v>
      </c>
      <c r="F9" s="77">
        <v>564</v>
      </c>
      <c r="G9" s="77">
        <v>523</v>
      </c>
      <c r="H9" s="76">
        <f t="shared" si="3"/>
        <v>41</v>
      </c>
      <c r="I9" s="88">
        <f t="shared" si="4"/>
        <v>7.83938814531549</v>
      </c>
      <c r="J9" s="77" t="s">
        <v>19</v>
      </c>
      <c r="K9" s="77">
        <v>500</v>
      </c>
      <c r="L9" s="77">
        <v>362</v>
      </c>
      <c r="M9" s="76">
        <f t="shared" si="5"/>
        <v>138</v>
      </c>
      <c r="N9" s="76">
        <f t="shared" si="6"/>
        <v>38.12</v>
      </c>
    </row>
    <row r="10" s="66" customFormat="1" ht="18.75" customHeight="1" spans="1:14">
      <c r="A10" s="77" t="s">
        <v>20</v>
      </c>
      <c r="B10" s="77">
        <f t="shared" si="8"/>
        <v>89</v>
      </c>
      <c r="C10" s="77">
        <v>84</v>
      </c>
      <c r="D10" s="76">
        <f t="shared" si="1"/>
        <v>5</v>
      </c>
      <c r="E10" s="76">
        <f t="shared" si="2"/>
        <v>5.95</v>
      </c>
      <c r="F10" s="77">
        <v>57</v>
      </c>
      <c r="G10" s="77">
        <v>55</v>
      </c>
      <c r="H10" s="76">
        <f t="shared" si="3"/>
        <v>2</v>
      </c>
      <c r="I10" s="88">
        <f t="shared" si="4"/>
        <v>3.63636363636364</v>
      </c>
      <c r="J10" s="77" t="s">
        <v>21</v>
      </c>
      <c r="K10" s="77">
        <v>771</v>
      </c>
      <c r="L10" s="77">
        <v>758</v>
      </c>
      <c r="M10" s="76">
        <f t="shared" si="5"/>
        <v>13</v>
      </c>
      <c r="N10" s="76">
        <f t="shared" si="6"/>
        <v>1.72</v>
      </c>
    </row>
    <row r="11" s="66" customFormat="1" ht="18.75" customHeight="1" spans="1:14">
      <c r="A11" s="77" t="s">
        <v>22</v>
      </c>
      <c r="B11" s="77">
        <f t="shared" si="8"/>
        <v>134</v>
      </c>
      <c r="C11" s="77">
        <v>126</v>
      </c>
      <c r="D11" s="76">
        <f t="shared" si="1"/>
        <v>8</v>
      </c>
      <c r="E11" s="76">
        <f t="shared" si="2"/>
        <v>6.35</v>
      </c>
      <c r="F11" s="77">
        <v>128</v>
      </c>
      <c r="G11" s="77">
        <v>119</v>
      </c>
      <c r="H11" s="76">
        <f t="shared" si="3"/>
        <v>9</v>
      </c>
      <c r="I11" s="88">
        <f t="shared" si="4"/>
        <v>7.56302521008403</v>
      </c>
      <c r="J11" s="77" t="s">
        <v>23</v>
      </c>
      <c r="K11" s="77">
        <v>60</v>
      </c>
      <c r="L11" s="77">
        <v>35</v>
      </c>
      <c r="M11" s="76">
        <f t="shared" si="5"/>
        <v>25</v>
      </c>
      <c r="N11" s="76">
        <f t="shared" si="6"/>
        <v>71.43</v>
      </c>
    </row>
    <row r="12" s="66" customFormat="1" ht="18.75" customHeight="1" spans="1:16">
      <c r="A12" s="77" t="s">
        <v>24</v>
      </c>
      <c r="B12" s="77">
        <f t="shared" si="8"/>
        <v>360</v>
      </c>
      <c r="C12" s="77">
        <f>341-1</f>
        <v>340</v>
      </c>
      <c r="D12" s="76">
        <f t="shared" si="1"/>
        <v>20</v>
      </c>
      <c r="E12" s="76">
        <f t="shared" si="2"/>
        <v>5.88</v>
      </c>
      <c r="F12" s="77">
        <f>ROUND(G12*1.06,0)</f>
        <v>206</v>
      </c>
      <c r="G12" s="77">
        <v>194</v>
      </c>
      <c r="H12" s="76">
        <f t="shared" si="3"/>
        <v>12</v>
      </c>
      <c r="I12" s="88">
        <f t="shared" si="4"/>
        <v>6.18556701030928</v>
      </c>
      <c r="J12" s="77" t="s">
        <v>25</v>
      </c>
      <c r="K12" s="77">
        <v>1150</v>
      </c>
      <c r="L12" s="77">
        <v>218</v>
      </c>
      <c r="M12" s="76">
        <f t="shared" si="5"/>
        <v>932</v>
      </c>
      <c r="N12" s="76">
        <f t="shared" si="6"/>
        <v>427.52</v>
      </c>
      <c r="P12" s="90"/>
    </row>
    <row r="13" s="66" customFormat="1" ht="21" customHeight="1" spans="1:14">
      <c r="A13" s="77" t="s">
        <v>26</v>
      </c>
      <c r="B13" s="77">
        <f t="shared" si="8"/>
        <v>158</v>
      </c>
      <c r="C13" s="77">
        <v>149</v>
      </c>
      <c r="D13" s="76">
        <f t="shared" si="1"/>
        <v>9</v>
      </c>
      <c r="E13" s="76">
        <f t="shared" si="2"/>
        <v>6.04</v>
      </c>
      <c r="F13" s="77">
        <v>132</v>
      </c>
      <c r="G13" s="77">
        <v>123</v>
      </c>
      <c r="H13" s="76">
        <f t="shared" si="3"/>
        <v>9</v>
      </c>
      <c r="I13" s="88">
        <f t="shared" si="4"/>
        <v>7.31707317073171</v>
      </c>
      <c r="J13" s="77" t="s">
        <v>27</v>
      </c>
      <c r="K13" s="77">
        <v>248</v>
      </c>
      <c r="L13" s="77">
        <v>267</v>
      </c>
      <c r="M13" s="76">
        <f t="shared" si="5"/>
        <v>-19</v>
      </c>
      <c r="N13" s="76">
        <f t="shared" si="6"/>
        <v>-7.12</v>
      </c>
    </row>
    <row r="14" s="66" customFormat="1" ht="18.75" customHeight="1" spans="1:14">
      <c r="A14" s="77" t="s">
        <v>28</v>
      </c>
      <c r="B14" s="77">
        <f t="shared" si="8"/>
        <v>849</v>
      </c>
      <c r="C14" s="77">
        <v>801</v>
      </c>
      <c r="D14" s="76">
        <f t="shared" si="1"/>
        <v>48</v>
      </c>
      <c r="E14" s="76">
        <f t="shared" si="2"/>
        <v>5.99</v>
      </c>
      <c r="F14" s="77">
        <v>733</v>
      </c>
      <c r="G14" s="77">
        <v>697</v>
      </c>
      <c r="H14" s="76">
        <f t="shared" si="3"/>
        <v>36</v>
      </c>
      <c r="I14" s="88">
        <f t="shared" si="4"/>
        <v>5.16499282639885</v>
      </c>
      <c r="J14" s="77" t="s">
        <v>29</v>
      </c>
      <c r="K14" s="77">
        <v>1618</v>
      </c>
      <c r="L14" s="77">
        <v>1778</v>
      </c>
      <c r="M14" s="76">
        <f t="shared" si="5"/>
        <v>-160</v>
      </c>
      <c r="N14" s="76">
        <f t="shared" si="6"/>
        <v>-9</v>
      </c>
    </row>
    <row r="15" s="66" customFormat="1" ht="18.75" customHeight="1" spans="1:14">
      <c r="A15" s="77" t="s">
        <v>30</v>
      </c>
      <c r="B15" s="77">
        <f t="shared" si="8"/>
        <v>0</v>
      </c>
      <c r="C15" s="77">
        <v>0</v>
      </c>
      <c r="D15" s="76">
        <f t="shared" si="1"/>
        <v>0</v>
      </c>
      <c r="E15" s="76" t="e">
        <f t="shared" si="2"/>
        <v>#DIV/0!</v>
      </c>
      <c r="F15" s="77">
        <v>68</v>
      </c>
      <c r="G15" s="77">
        <v>63</v>
      </c>
      <c r="H15" s="76">
        <f t="shared" si="3"/>
        <v>5</v>
      </c>
      <c r="I15" s="88">
        <f t="shared" si="4"/>
        <v>7.93650793650794</v>
      </c>
      <c r="J15" s="77" t="s">
        <v>31</v>
      </c>
      <c r="K15" s="77">
        <v>9302</v>
      </c>
      <c r="L15" s="77">
        <v>8926</v>
      </c>
      <c r="M15" s="76">
        <f t="shared" si="5"/>
        <v>376</v>
      </c>
      <c r="N15" s="76">
        <f t="shared" si="6"/>
        <v>4.21</v>
      </c>
    </row>
    <row r="16" s="66" customFormat="1" ht="18.75" customHeight="1" spans="1:14">
      <c r="A16" s="77" t="s">
        <v>32</v>
      </c>
      <c r="B16" s="77">
        <f t="shared" si="8"/>
        <v>1</v>
      </c>
      <c r="C16" s="77">
        <f t="shared" ref="C16:C19" si="9">ROUND(F16*1.06,0)</f>
        <v>1</v>
      </c>
      <c r="D16" s="76">
        <f t="shared" si="1"/>
        <v>0</v>
      </c>
      <c r="E16" s="76">
        <f t="shared" si="2"/>
        <v>0</v>
      </c>
      <c r="F16" s="77">
        <f t="shared" ref="F16:F19" si="10">ROUND(G16*1.06,0)</f>
        <v>1</v>
      </c>
      <c r="G16" s="77">
        <v>1</v>
      </c>
      <c r="H16" s="76">
        <f t="shared" si="3"/>
        <v>0</v>
      </c>
      <c r="I16" s="88">
        <f t="shared" si="4"/>
        <v>0</v>
      </c>
      <c r="J16" s="77" t="s">
        <v>33</v>
      </c>
      <c r="K16" s="77">
        <v>530</v>
      </c>
      <c r="L16" s="77">
        <v>541</v>
      </c>
      <c r="M16" s="76">
        <f t="shared" si="5"/>
        <v>-11</v>
      </c>
      <c r="N16" s="76">
        <f t="shared" si="6"/>
        <v>-2.03</v>
      </c>
    </row>
    <row r="17" s="66" customFormat="1" ht="18.75" customHeight="1" spans="1:14">
      <c r="A17" s="77" t="s">
        <v>34</v>
      </c>
      <c r="B17" s="77">
        <f t="shared" si="8"/>
        <v>1903</v>
      </c>
      <c r="C17" s="77">
        <v>1795</v>
      </c>
      <c r="D17" s="76">
        <f t="shared" si="1"/>
        <v>108</v>
      </c>
      <c r="E17" s="76">
        <f t="shared" si="2"/>
        <v>6.02</v>
      </c>
      <c r="F17" s="77">
        <v>3311</v>
      </c>
      <c r="G17" s="77">
        <v>3080</v>
      </c>
      <c r="H17" s="76">
        <f t="shared" si="3"/>
        <v>231</v>
      </c>
      <c r="I17" s="88">
        <f t="shared" si="4"/>
        <v>7.5</v>
      </c>
      <c r="J17" s="77" t="s">
        <v>35</v>
      </c>
      <c r="K17" s="77"/>
      <c r="L17" s="77"/>
      <c r="M17" s="76">
        <f t="shared" si="5"/>
        <v>0</v>
      </c>
      <c r="N17" s="76" t="e">
        <f t="shared" si="6"/>
        <v>#DIV/0!</v>
      </c>
    </row>
    <row r="18" s="66" customFormat="1" ht="27" customHeight="1" spans="1:14">
      <c r="A18" s="77" t="s">
        <v>36</v>
      </c>
      <c r="B18" s="77">
        <f t="shared" si="8"/>
        <v>0</v>
      </c>
      <c r="C18" s="77">
        <f t="shared" si="9"/>
        <v>0</v>
      </c>
      <c r="D18" s="76">
        <f t="shared" si="1"/>
        <v>0</v>
      </c>
      <c r="E18" s="76" t="e">
        <f t="shared" si="2"/>
        <v>#DIV/0!</v>
      </c>
      <c r="F18" s="77">
        <f t="shared" si="10"/>
        <v>0</v>
      </c>
      <c r="G18" s="77"/>
      <c r="H18" s="76"/>
      <c r="I18" s="88"/>
      <c r="J18" s="77" t="s">
        <v>37</v>
      </c>
      <c r="K18" s="77">
        <v>20689</v>
      </c>
      <c r="L18" s="77">
        <v>23837</v>
      </c>
      <c r="M18" s="76">
        <f t="shared" si="5"/>
        <v>-3148</v>
      </c>
      <c r="N18" s="76">
        <f t="shared" si="6"/>
        <v>-13.21</v>
      </c>
    </row>
    <row r="19" s="66" customFormat="1" ht="18.75" customHeight="1" spans="1:14">
      <c r="A19" s="77" t="s">
        <v>38</v>
      </c>
      <c r="B19" s="77">
        <f t="shared" si="8"/>
        <v>0</v>
      </c>
      <c r="C19" s="77">
        <f t="shared" si="9"/>
        <v>0</v>
      </c>
      <c r="D19" s="76">
        <f t="shared" si="1"/>
        <v>0</v>
      </c>
      <c r="E19" s="76" t="e">
        <f t="shared" si="2"/>
        <v>#DIV/0!</v>
      </c>
      <c r="F19" s="77">
        <f t="shared" si="10"/>
        <v>0</v>
      </c>
      <c r="G19" s="77"/>
      <c r="H19" s="76"/>
      <c r="I19" s="88"/>
      <c r="J19" s="77" t="s">
        <v>39</v>
      </c>
      <c r="K19" s="77"/>
      <c r="L19" s="77"/>
      <c r="M19" s="76">
        <f t="shared" si="5"/>
        <v>0</v>
      </c>
      <c r="N19" s="76" t="e">
        <f t="shared" si="6"/>
        <v>#DIV/0!</v>
      </c>
    </row>
    <row r="20" s="66" customFormat="1" ht="18.75" customHeight="1" spans="1:14">
      <c r="A20" s="77" t="s">
        <v>40</v>
      </c>
      <c r="B20" s="77">
        <f t="shared" si="8"/>
        <v>71</v>
      </c>
      <c r="C20" s="77">
        <v>67</v>
      </c>
      <c r="D20" s="76">
        <f t="shared" si="1"/>
        <v>4</v>
      </c>
      <c r="E20" s="76">
        <f t="shared" si="2"/>
        <v>5.97</v>
      </c>
      <c r="F20" s="77">
        <v>80</v>
      </c>
      <c r="G20" s="77">
        <v>74</v>
      </c>
      <c r="H20" s="76">
        <f t="shared" ref="H20:H24" si="11">F20-G20</f>
        <v>6</v>
      </c>
      <c r="I20" s="88">
        <f t="shared" ref="I20:I24" si="12">H20/G20*100</f>
        <v>8.10810810810811</v>
      </c>
      <c r="J20" s="77" t="s">
        <v>41</v>
      </c>
      <c r="K20" s="77">
        <v>1010</v>
      </c>
      <c r="L20" s="77">
        <v>10</v>
      </c>
      <c r="M20" s="76">
        <f t="shared" si="5"/>
        <v>1000</v>
      </c>
      <c r="N20" s="76">
        <f t="shared" si="6"/>
        <v>10000</v>
      </c>
    </row>
    <row r="21" s="66" customFormat="1" ht="18.75" customHeight="1" spans="1:14">
      <c r="A21" s="77" t="s">
        <v>42</v>
      </c>
      <c r="B21" s="77">
        <f t="shared" ref="B21:G21" si="13">SUM(B22:B27)</f>
        <v>8786</v>
      </c>
      <c r="C21" s="77">
        <f t="shared" si="13"/>
        <v>8289</v>
      </c>
      <c r="D21" s="76">
        <f t="shared" si="1"/>
        <v>497</v>
      </c>
      <c r="E21" s="76">
        <f t="shared" si="2"/>
        <v>6</v>
      </c>
      <c r="F21" s="77">
        <f t="shared" si="13"/>
        <v>27386</v>
      </c>
      <c r="G21" s="76">
        <f t="shared" si="13"/>
        <v>26098</v>
      </c>
      <c r="H21" s="76">
        <f t="shared" si="11"/>
        <v>1288</v>
      </c>
      <c r="I21" s="88">
        <f t="shared" si="12"/>
        <v>4.93524408000613</v>
      </c>
      <c r="J21" s="77" t="s">
        <v>43</v>
      </c>
      <c r="K21" s="77">
        <v>280</v>
      </c>
      <c r="L21" s="77">
        <v>589</v>
      </c>
      <c r="M21" s="76">
        <f t="shared" si="5"/>
        <v>-309</v>
      </c>
      <c r="N21" s="76">
        <f t="shared" si="6"/>
        <v>-52.46</v>
      </c>
    </row>
    <row r="22" s="66" customFormat="1" ht="18.75" customHeight="1" spans="1:14">
      <c r="A22" s="77" t="s">
        <v>44</v>
      </c>
      <c r="B22" s="77">
        <f>ROUND(C22*1.05,0)</f>
        <v>0</v>
      </c>
      <c r="C22" s="77">
        <f>ROUND(F22*1.05,0)</f>
        <v>0</v>
      </c>
      <c r="D22" s="76">
        <f t="shared" si="1"/>
        <v>0</v>
      </c>
      <c r="E22" s="76" t="e">
        <f t="shared" si="2"/>
        <v>#DIV/0!</v>
      </c>
      <c r="F22" s="77">
        <f t="shared" ref="F22:F25" si="14">ROUND(G22*1.05,0)</f>
        <v>0</v>
      </c>
      <c r="G22" s="77"/>
      <c r="H22" s="76"/>
      <c r="I22" s="88"/>
      <c r="J22" s="77" t="s">
        <v>45</v>
      </c>
      <c r="K22" s="77">
        <v>3310</v>
      </c>
      <c r="L22" s="77">
        <v>4546</v>
      </c>
      <c r="M22" s="76">
        <f t="shared" si="5"/>
        <v>-1236</v>
      </c>
      <c r="N22" s="76">
        <f t="shared" si="6"/>
        <v>-27.19</v>
      </c>
    </row>
    <row r="23" s="66" customFormat="1" ht="21.75" customHeight="1" spans="1:14">
      <c r="A23" s="77" t="s">
        <v>46</v>
      </c>
      <c r="B23" s="77">
        <f t="shared" ref="B23:B27" si="15">ROUND(C23*1.06,0)</f>
        <v>130</v>
      </c>
      <c r="C23" s="77">
        <v>123</v>
      </c>
      <c r="D23" s="76">
        <f t="shared" si="1"/>
        <v>7</v>
      </c>
      <c r="E23" s="76">
        <f t="shared" si="2"/>
        <v>5.69</v>
      </c>
      <c r="F23" s="77">
        <f t="shared" si="14"/>
        <v>0</v>
      </c>
      <c r="G23" s="77">
        <v>0</v>
      </c>
      <c r="H23" s="76">
        <f t="shared" si="11"/>
        <v>0</v>
      </c>
      <c r="I23" s="88" t="e">
        <f t="shared" si="12"/>
        <v>#DIV/0!</v>
      </c>
      <c r="J23" s="77" t="s">
        <v>47</v>
      </c>
      <c r="K23" s="77">
        <v>459</v>
      </c>
      <c r="L23" s="77">
        <v>265</v>
      </c>
      <c r="M23" s="76">
        <f t="shared" si="5"/>
        <v>194</v>
      </c>
      <c r="N23" s="76">
        <f t="shared" si="6"/>
        <v>73.21</v>
      </c>
    </row>
    <row r="24" s="66" customFormat="1" ht="18.75" customHeight="1" spans="1:14">
      <c r="A24" s="77" t="s">
        <v>48</v>
      </c>
      <c r="B24" s="77">
        <f t="shared" si="15"/>
        <v>739</v>
      </c>
      <c r="C24" s="77">
        <v>697</v>
      </c>
      <c r="D24" s="76">
        <f t="shared" si="1"/>
        <v>42</v>
      </c>
      <c r="E24" s="76">
        <f t="shared" si="2"/>
        <v>6.03</v>
      </c>
      <c r="F24" s="77">
        <f t="shared" si="14"/>
        <v>242</v>
      </c>
      <c r="G24" s="77">
        <v>230</v>
      </c>
      <c r="H24" s="76">
        <f t="shared" si="11"/>
        <v>12</v>
      </c>
      <c r="I24" s="88">
        <f t="shared" si="12"/>
        <v>5.21739130434783</v>
      </c>
      <c r="J24" s="77" t="s">
        <v>49</v>
      </c>
      <c r="K24" s="77"/>
      <c r="L24" s="77"/>
      <c r="M24" s="76">
        <f t="shared" si="5"/>
        <v>0</v>
      </c>
      <c r="N24" s="76" t="e">
        <f t="shared" si="6"/>
        <v>#DIV/0!</v>
      </c>
    </row>
    <row r="25" s="66" customFormat="1" ht="18.75" customHeight="1" spans="1:14">
      <c r="A25" s="77" t="s">
        <v>50</v>
      </c>
      <c r="B25" s="77">
        <f>ROUND(C25*1.05,0)</f>
        <v>0</v>
      </c>
      <c r="C25" s="77">
        <f>ROUND(F25*1.05,0)</f>
        <v>0</v>
      </c>
      <c r="D25" s="76">
        <f t="shared" si="1"/>
        <v>0</v>
      </c>
      <c r="E25" s="76" t="e">
        <f t="shared" si="2"/>
        <v>#DIV/0!</v>
      </c>
      <c r="F25" s="77">
        <f t="shared" si="14"/>
        <v>0</v>
      </c>
      <c r="G25" s="77"/>
      <c r="H25" s="76"/>
      <c r="I25" s="88"/>
      <c r="J25" s="77" t="s">
        <v>51</v>
      </c>
      <c r="K25" s="77">
        <v>1378</v>
      </c>
      <c r="L25" s="77"/>
      <c r="M25" s="76">
        <f t="shared" si="5"/>
        <v>1378</v>
      </c>
      <c r="N25" s="76" t="e">
        <f t="shared" si="6"/>
        <v>#DIV/0!</v>
      </c>
    </row>
    <row r="26" s="66" customFormat="1" ht="27.75" customHeight="1" spans="1:14">
      <c r="A26" s="77" t="s">
        <v>52</v>
      </c>
      <c r="B26" s="77">
        <f t="shared" si="15"/>
        <v>6542</v>
      </c>
      <c r="C26" s="77">
        <v>6172</v>
      </c>
      <c r="D26" s="76">
        <f t="shared" si="1"/>
        <v>370</v>
      </c>
      <c r="E26" s="76">
        <f t="shared" si="2"/>
        <v>5.99</v>
      </c>
      <c r="F26" s="77">
        <v>27144</v>
      </c>
      <c r="G26" s="77">
        <v>25868</v>
      </c>
      <c r="H26" s="76">
        <f t="shared" ref="H26:H30" si="16">F26-G26</f>
        <v>1276</v>
      </c>
      <c r="I26" s="88">
        <f t="shared" ref="I26:I30" si="17">H26/G26*100</f>
        <v>4.93273542600897</v>
      </c>
      <c r="J26" s="77" t="s">
        <v>53</v>
      </c>
      <c r="K26" s="77"/>
      <c r="L26" s="77"/>
      <c r="M26" s="76">
        <f t="shared" si="5"/>
        <v>0</v>
      </c>
      <c r="N26" s="76" t="e">
        <f t="shared" si="6"/>
        <v>#DIV/0!</v>
      </c>
    </row>
    <row r="27" s="66" customFormat="1" ht="18.75" customHeight="1" spans="1:14">
      <c r="A27" s="77" t="s">
        <v>54</v>
      </c>
      <c r="B27" s="77">
        <f t="shared" si="15"/>
        <v>1375</v>
      </c>
      <c r="C27" s="77">
        <v>1297</v>
      </c>
      <c r="D27" s="76">
        <f t="shared" si="1"/>
        <v>78</v>
      </c>
      <c r="E27" s="76">
        <f t="shared" si="2"/>
        <v>6.01</v>
      </c>
      <c r="F27" s="77">
        <f>ROUND(G27*1.05,0)</f>
        <v>0</v>
      </c>
      <c r="G27" s="77"/>
      <c r="H27" s="76"/>
      <c r="I27" s="88"/>
      <c r="J27" s="77" t="s">
        <v>55</v>
      </c>
      <c r="K27" s="77"/>
      <c r="L27" s="77"/>
      <c r="M27" s="76">
        <f t="shared" si="5"/>
        <v>0</v>
      </c>
      <c r="N27" s="76" t="e">
        <f t="shared" si="6"/>
        <v>#DIV/0!</v>
      </c>
    </row>
    <row r="28" s="66" customFormat="1" ht="18.75" customHeight="1" spans="1:14">
      <c r="A28" s="79" t="s">
        <v>56</v>
      </c>
      <c r="B28" s="80">
        <f t="shared" ref="B28:G28" si="18">B29+B30+B34</f>
        <v>12521</v>
      </c>
      <c r="C28" s="80">
        <f t="shared" si="18"/>
        <v>13418</v>
      </c>
      <c r="D28" s="76">
        <f t="shared" si="1"/>
        <v>-897</v>
      </c>
      <c r="E28" s="76">
        <f t="shared" si="2"/>
        <v>-6.69</v>
      </c>
      <c r="F28" s="76">
        <f t="shared" si="18"/>
        <v>10821</v>
      </c>
      <c r="G28" s="76">
        <f t="shared" si="18"/>
        <v>10344</v>
      </c>
      <c r="H28" s="76">
        <f t="shared" si="16"/>
        <v>477</v>
      </c>
      <c r="I28" s="88">
        <f t="shared" si="17"/>
        <v>4.61136890951276</v>
      </c>
      <c r="J28" s="77" t="s">
        <v>57</v>
      </c>
      <c r="K28" s="77">
        <v>200</v>
      </c>
      <c r="L28" s="77">
        <v>989</v>
      </c>
      <c r="M28" s="76">
        <f t="shared" si="5"/>
        <v>-789</v>
      </c>
      <c r="N28" s="76">
        <f t="shared" si="6"/>
        <v>-79.78</v>
      </c>
    </row>
    <row r="29" s="66" customFormat="1" ht="18.75" customHeight="1" spans="1:14">
      <c r="A29" s="80" t="s">
        <v>58</v>
      </c>
      <c r="B29" s="80">
        <v>-1479</v>
      </c>
      <c r="C29" s="80">
        <v>-1479</v>
      </c>
      <c r="D29" s="76">
        <f t="shared" si="1"/>
        <v>0</v>
      </c>
      <c r="E29" s="76">
        <f t="shared" si="2"/>
        <v>0</v>
      </c>
      <c r="F29" s="80">
        <v>-1479</v>
      </c>
      <c r="G29" s="80">
        <v>-1479</v>
      </c>
      <c r="H29" s="76">
        <f t="shared" si="16"/>
        <v>0</v>
      </c>
      <c r="I29" s="88">
        <f t="shared" si="17"/>
        <v>0</v>
      </c>
      <c r="J29" s="75" t="s">
        <v>59</v>
      </c>
      <c r="K29" s="77">
        <f>K30+K31</f>
        <v>3566</v>
      </c>
      <c r="L29" s="77">
        <f>L30+L31</f>
        <v>3138</v>
      </c>
      <c r="M29" s="76">
        <f t="shared" si="5"/>
        <v>428</v>
      </c>
      <c r="N29" s="76">
        <f t="shared" si="6"/>
        <v>13.64</v>
      </c>
    </row>
    <row r="30" s="67" customFormat="1" ht="18.75" customHeight="1" spans="1:14">
      <c r="A30" s="80" t="s">
        <v>60</v>
      </c>
      <c r="B30" s="80">
        <v>12000</v>
      </c>
      <c r="C30" s="80">
        <f>13813-1567</f>
        <v>12246</v>
      </c>
      <c r="D30" s="76">
        <f t="shared" si="1"/>
        <v>-246</v>
      </c>
      <c r="E30" s="76">
        <f t="shared" si="2"/>
        <v>-2.01</v>
      </c>
      <c r="F30" s="80">
        <v>12000</v>
      </c>
      <c r="G30" s="80">
        <v>11377</v>
      </c>
      <c r="H30" s="76">
        <f t="shared" si="16"/>
        <v>623</v>
      </c>
      <c r="I30" s="88">
        <f t="shared" si="17"/>
        <v>5.47596027072163</v>
      </c>
      <c r="J30" s="77" t="s">
        <v>61</v>
      </c>
      <c r="K30" s="77">
        <v>2946</v>
      </c>
      <c r="L30" s="77">
        <v>2678</v>
      </c>
      <c r="M30" s="76">
        <f t="shared" si="5"/>
        <v>268</v>
      </c>
      <c r="N30" s="76">
        <f t="shared" si="6"/>
        <v>10.01</v>
      </c>
    </row>
    <row r="31" s="67" customFormat="1" ht="18.75" customHeight="1" spans="1:14">
      <c r="A31" s="81" t="s">
        <v>62</v>
      </c>
      <c r="B31" s="81"/>
      <c r="C31" s="81"/>
      <c r="D31" s="76">
        <f t="shared" si="1"/>
        <v>0</v>
      </c>
      <c r="E31" s="76" t="e">
        <f t="shared" si="2"/>
        <v>#DIV/0!</v>
      </c>
      <c r="F31" s="81"/>
      <c r="G31" s="81"/>
      <c r="H31" s="76"/>
      <c r="I31" s="88"/>
      <c r="J31" s="77" t="s">
        <v>63</v>
      </c>
      <c r="K31" s="77">
        <v>620</v>
      </c>
      <c r="L31" s="77">
        <v>460</v>
      </c>
      <c r="M31" s="76">
        <f t="shared" si="5"/>
        <v>160</v>
      </c>
      <c r="N31" s="76">
        <f t="shared" si="6"/>
        <v>34.78</v>
      </c>
    </row>
    <row r="32" s="67" customFormat="1" ht="18.75" customHeight="1" spans="1:14">
      <c r="A32" s="81" t="s">
        <v>64</v>
      </c>
      <c r="B32" s="81"/>
      <c r="C32" s="81"/>
      <c r="D32" s="76">
        <f t="shared" si="1"/>
        <v>0</v>
      </c>
      <c r="E32" s="76" t="e">
        <f t="shared" si="2"/>
        <v>#DIV/0!</v>
      </c>
      <c r="F32" s="81"/>
      <c r="G32" s="81"/>
      <c r="H32" s="76"/>
      <c r="I32" s="88"/>
      <c r="J32" s="75" t="s">
        <v>65</v>
      </c>
      <c r="K32" s="75"/>
      <c r="L32" s="75"/>
      <c r="M32" s="76">
        <f t="shared" si="5"/>
        <v>0</v>
      </c>
      <c r="N32" s="76" t="e">
        <f t="shared" si="6"/>
        <v>#DIV/0!</v>
      </c>
    </row>
    <row r="33" s="67" customFormat="1" ht="18.75" customHeight="1" spans="1:14">
      <c r="A33" s="81" t="s">
        <v>66</v>
      </c>
      <c r="B33" s="81"/>
      <c r="C33" s="81"/>
      <c r="D33" s="76">
        <f t="shared" si="1"/>
        <v>0</v>
      </c>
      <c r="E33" s="76" t="e">
        <f t="shared" si="2"/>
        <v>#DIV/0!</v>
      </c>
      <c r="F33" s="81">
        <v>0</v>
      </c>
      <c r="G33" s="81">
        <v>0</v>
      </c>
      <c r="H33" s="76">
        <f t="shared" ref="H33:H36" si="19">F33-G33</f>
        <v>0</v>
      </c>
      <c r="I33" s="88" t="e">
        <f>H33/G33*100</f>
        <v>#DIV/0!</v>
      </c>
      <c r="J33" s="91" t="s">
        <v>67</v>
      </c>
      <c r="K33" s="91"/>
      <c r="L33" s="91"/>
      <c r="M33" s="76">
        <f t="shared" si="5"/>
        <v>0</v>
      </c>
      <c r="N33" s="76" t="e">
        <f t="shared" si="6"/>
        <v>#DIV/0!</v>
      </c>
    </row>
    <row r="34" s="67" customFormat="1" ht="18.75" customHeight="1" spans="1:14">
      <c r="A34" s="80" t="s">
        <v>68</v>
      </c>
      <c r="B34" s="80">
        <v>2000</v>
      </c>
      <c r="C34" s="80">
        <v>2651</v>
      </c>
      <c r="D34" s="76">
        <f t="shared" si="1"/>
        <v>-651</v>
      </c>
      <c r="E34" s="76">
        <f t="shared" si="2"/>
        <v>-24.56</v>
      </c>
      <c r="F34" s="80">
        <v>300</v>
      </c>
      <c r="G34" s="80">
        <v>446</v>
      </c>
      <c r="H34" s="76"/>
      <c r="I34" s="88"/>
      <c r="J34" s="91" t="s">
        <v>69</v>
      </c>
      <c r="K34" s="91"/>
      <c r="L34" s="91"/>
      <c r="M34" s="76">
        <f t="shared" si="5"/>
        <v>0</v>
      </c>
      <c r="N34" s="76" t="e">
        <f t="shared" si="6"/>
        <v>#DIV/0!</v>
      </c>
    </row>
    <row r="35" s="67" customFormat="1" ht="18.75" customHeight="1" spans="1:14">
      <c r="A35" s="79" t="s">
        <v>70</v>
      </c>
      <c r="B35" s="80"/>
      <c r="C35" s="80">
        <v>112</v>
      </c>
      <c r="D35" s="76">
        <f t="shared" si="1"/>
        <v>-112</v>
      </c>
      <c r="E35" s="76">
        <f t="shared" si="2"/>
        <v>-100</v>
      </c>
      <c r="F35" s="81">
        <v>0</v>
      </c>
      <c r="G35" s="81">
        <v>83</v>
      </c>
      <c r="H35" s="76">
        <f t="shared" si="19"/>
        <v>-83</v>
      </c>
      <c r="I35" s="88">
        <f>H35/G35*100</f>
        <v>-100</v>
      </c>
      <c r="J35" s="92"/>
      <c r="K35" s="92"/>
      <c r="L35" s="92"/>
      <c r="M35" s="76">
        <f t="shared" si="5"/>
        <v>0</v>
      </c>
      <c r="N35" s="76" t="e">
        <f t="shared" si="6"/>
        <v>#DIV/0!</v>
      </c>
    </row>
    <row r="36" s="67" customFormat="1" ht="18.75" customHeight="1" spans="1:14">
      <c r="A36" s="79" t="s">
        <v>71</v>
      </c>
      <c r="B36" s="80">
        <f>2998+18499+1925</f>
        <v>23422</v>
      </c>
      <c r="C36" s="80">
        <v>21183</v>
      </c>
      <c r="D36" s="76">
        <f t="shared" si="1"/>
        <v>2239</v>
      </c>
      <c r="E36" s="76">
        <f t="shared" si="2"/>
        <v>10.57</v>
      </c>
      <c r="F36" s="81">
        <v>9738</v>
      </c>
      <c r="G36" s="81">
        <v>2695</v>
      </c>
      <c r="H36" s="76">
        <f t="shared" si="19"/>
        <v>7043</v>
      </c>
      <c r="I36" s="88">
        <v>0</v>
      </c>
      <c r="J36" s="91"/>
      <c r="K36" s="91"/>
      <c r="L36" s="91"/>
      <c r="M36" s="76">
        <f t="shared" si="5"/>
        <v>0</v>
      </c>
      <c r="N36" s="76" t="e">
        <f t="shared" si="6"/>
        <v>#DIV/0!</v>
      </c>
    </row>
    <row r="37" s="67" customFormat="1" ht="27.75" customHeight="1" spans="1:14">
      <c r="A37" s="79" t="s">
        <v>72</v>
      </c>
      <c r="B37" s="80"/>
      <c r="C37" s="80"/>
      <c r="D37" s="76">
        <f t="shared" si="1"/>
        <v>0</v>
      </c>
      <c r="E37" s="76" t="e">
        <f t="shared" si="2"/>
        <v>#DIV/0!</v>
      </c>
      <c r="F37" s="79"/>
      <c r="G37" s="79"/>
      <c r="H37" s="76"/>
      <c r="I37" s="88"/>
      <c r="J37" s="91"/>
      <c r="K37" s="91"/>
      <c r="L37" s="91"/>
      <c r="M37" s="76">
        <f t="shared" si="5"/>
        <v>0</v>
      </c>
      <c r="N37" s="76" t="e">
        <f t="shared" si="6"/>
        <v>#DIV/0!</v>
      </c>
    </row>
    <row r="38" s="67" customFormat="1" ht="18.75" customHeight="1" spans="1:14">
      <c r="A38" s="80"/>
      <c r="B38" s="80"/>
      <c r="C38" s="80"/>
      <c r="D38" s="76">
        <f t="shared" si="1"/>
        <v>0</v>
      </c>
      <c r="E38" s="76" t="e">
        <f t="shared" si="2"/>
        <v>#DIV/0!</v>
      </c>
      <c r="F38" s="80"/>
      <c r="G38" s="80"/>
      <c r="H38" s="76"/>
      <c r="I38" s="88"/>
      <c r="J38" s="91"/>
      <c r="K38" s="91"/>
      <c r="L38" s="91"/>
      <c r="M38" s="76">
        <f t="shared" si="5"/>
        <v>0</v>
      </c>
      <c r="N38" s="76" t="e">
        <f t="shared" si="6"/>
        <v>#DIV/0!</v>
      </c>
    </row>
    <row r="39" s="67" customFormat="1" ht="18.75" customHeight="1" spans="1:14">
      <c r="A39" s="72" t="s">
        <v>73</v>
      </c>
      <c r="B39" s="80">
        <f t="shared" ref="B39:G39" si="20">B5+B28+B35+B36+B37</f>
        <v>51056</v>
      </c>
      <c r="C39" s="80">
        <f t="shared" si="20"/>
        <v>48971</v>
      </c>
      <c r="D39" s="76">
        <f t="shared" si="1"/>
        <v>2085</v>
      </c>
      <c r="E39" s="76">
        <f t="shared" si="2"/>
        <v>4.26</v>
      </c>
      <c r="F39" s="76">
        <f t="shared" si="20"/>
        <v>55265</v>
      </c>
      <c r="G39" s="76">
        <f t="shared" si="20"/>
        <v>46035</v>
      </c>
      <c r="H39" s="76">
        <f>F39-G39</f>
        <v>9230</v>
      </c>
      <c r="I39" s="88">
        <f>H39/G39*100</f>
        <v>20.0499619854459</v>
      </c>
      <c r="J39" s="72" t="s">
        <v>74</v>
      </c>
      <c r="K39" s="89">
        <f>K5+K29+K32+K33+K34</f>
        <v>51056</v>
      </c>
      <c r="L39" s="89">
        <f>L5+L29+L32+L33+L34</f>
        <v>48971</v>
      </c>
      <c r="M39" s="76">
        <f t="shared" si="5"/>
        <v>2085</v>
      </c>
      <c r="N39" s="76">
        <f t="shared" si="6"/>
        <v>4.26</v>
      </c>
    </row>
    <row r="40" s="67" customFormat="1" ht="38.25" customHeight="1" spans="1:14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="67" customFormat="1" ht="25.5" customHeight="1" spans="1:14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96" ht="20.1" customHeight="1"/>
    <row r="97" ht="20.1" customHeight="1"/>
    <row r="98" s="68" customFormat="1" ht="20.1" customHeight="1" spans="10:14">
      <c r="J98" s="69"/>
      <c r="K98" s="69"/>
      <c r="L98" s="69"/>
      <c r="M98" s="69"/>
      <c r="N98" s="69"/>
    </row>
    <row r="99" s="68" customFormat="1" ht="20.1" customHeight="1" spans="10:14">
      <c r="J99" s="69"/>
      <c r="K99" s="69"/>
      <c r="L99" s="69"/>
      <c r="M99" s="69"/>
      <c r="N99" s="69"/>
    </row>
    <row r="100" s="68" customFormat="1" ht="20.1" customHeight="1" spans="10:14">
      <c r="J100" s="69"/>
      <c r="K100" s="69"/>
      <c r="L100" s="69"/>
      <c r="M100" s="69"/>
      <c r="N100" s="69"/>
    </row>
    <row r="101" s="68" customFormat="1" ht="20.1" customHeight="1" spans="10:14">
      <c r="J101" s="69"/>
      <c r="K101" s="69"/>
      <c r="L101" s="69"/>
      <c r="M101" s="69"/>
      <c r="N101" s="69"/>
    </row>
    <row r="102" s="68" customFormat="1" ht="20.1" customHeight="1" spans="10:14">
      <c r="J102" s="69"/>
      <c r="K102" s="69"/>
      <c r="L102" s="69"/>
      <c r="M102" s="69"/>
      <c r="N102" s="69"/>
    </row>
    <row r="103" spans="1:9">
      <c r="A103" s="69"/>
      <c r="B103" s="69"/>
      <c r="C103" s="69"/>
      <c r="D103" s="69"/>
      <c r="E103" s="69"/>
      <c r="F103" s="69"/>
      <c r="G103" s="69"/>
      <c r="H103" s="69"/>
      <c r="I103" s="69"/>
    </row>
    <row r="104" spans="1:9">
      <c r="A104" s="69"/>
      <c r="B104" s="69"/>
      <c r="C104" s="69"/>
      <c r="D104" s="69"/>
      <c r="E104" s="69"/>
      <c r="F104" s="69"/>
      <c r="G104" s="69"/>
      <c r="H104" s="69"/>
      <c r="I104" s="69"/>
    </row>
    <row r="105" s="68" customFormat="1" ht="15.75" hidden="1" customHeight="1" spans="1:14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="68" customFormat="1" ht="15.75" hidden="1" customHeight="1" spans="1:14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="68" customFormat="1" ht="15.75" hidden="1" customHeight="1" spans="10:14">
      <c r="J107" s="69"/>
      <c r="K107" s="69"/>
      <c r="L107" s="69"/>
      <c r="M107" s="69"/>
      <c r="N107" s="69"/>
    </row>
    <row r="108" s="68" customFormat="1" ht="15.75" hidden="1" customHeight="1" spans="1:14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9">
      <c r="A109" s="69"/>
      <c r="B109" s="69"/>
      <c r="C109" s="69"/>
      <c r="D109" s="69"/>
      <c r="E109" s="69"/>
      <c r="F109" s="69"/>
      <c r="G109" s="69"/>
      <c r="H109" s="69"/>
      <c r="I109" s="69"/>
    </row>
    <row r="110" s="68" customFormat="1" ht="15.75" hidden="1" customHeight="1" spans="10:14">
      <c r="J110" s="69"/>
      <c r="K110" s="69"/>
      <c r="L110" s="69"/>
      <c r="M110" s="69"/>
      <c r="N110" s="69"/>
    </row>
    <row r="111" s="68" customFormat="1" ht="15.75" hidden="1" customHeight="1" spans="10:14">
      <c r="J111" s="69"/>
      <c r="K111" s="69"/>
      <c r="L111" s="69"/>
      <c r="M111" s="69"/>
      <c r="N111" s="69"/>
    </row>
  </sheetData>
  <mergeCells count="2">
    <mergeCell ref="A2:N2"/>
    <mergeCell ref="A40:N40"/>
  </mergeCells>
  <pageMargins left="0.748031496062992" right="0.748031496062992" top="0.984251968503937" bottom="0.984251968503937" header="0.511811023622047" footer="0.511811023622047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topLeftCell="A73" workbookViewId="0">
      <selection activeCell="F9" sqref="F9"/>
    </sheetView>
  </sheetViews>
  <sheetFormatPr defaultColWidth="7.12962962962963" defaultRowHeight="14.4"/>
  <cols>
    <col min="1" max="2" width="5.5" style="24" customWidth="1"/>
    <col min="3" max="3" width="5.5" style="25" customWidth="1"/>
    <col min="4" max="4" width="42.5" style="26" customWidth="1"/>
    <col min="5" max="5" width="19.5" style="27" customWidth="1"/>
    <col min="6" max="6" width="37" style="28" customWidth="1"/>
    <col min="7" max="205" width="7.12962962962963" style="28" customWidth="1"/>
    <col min="206" max="16384" width="7.12962962962963" style="28"/>
  </cols>
  <sheetData>
    <row r="1" ht="32.25" customHeight="1" spans="1:5">
      <c r="A1" s="29" t="s">
        <v>75</v>
      </c>
      <c r="B1" s="29"/>
      <c r="C1" s="29"/>
      <c r="D1" s="29"/>
      <c r="E1" s="29"/>
    </row>
    <row r="2" ht="0.75" customHeight="1" spans="1:5">
      <c r="A2" s="30"/>
      <c r="B2" s="30"/>
      <c r="C2" s="30"/>
      <c r="D2" s="31"/>
      <c r="E2" s="32"/>
    </row>
    <row r="3" ht="21" customHeight="1" spans="1:5">
      <c r="A3" s="33"/>
      <c r="B3" s="34"/>
      <c r="C3" s="35"/>
      <c r="E3" s="36" t="s">
        <v>1</v>
      </c>
    </row>
    <row r="4" ht="21" customHeight="1" spans="1:5">
      <c r="A4" s="37" t="s">
        <v>76</v>
      </c>
      <c r="B4" s="38"/>
      <c r="C4" s="39"/>
      <c r="D4" s="40" t="s">
        <v>77</v>
      </c>
      <c r="E4" s="41" t="s">
        <v>78</v>
      </c>
    </row>
    <row r="5" ht="25.5" customHeight="1" spans="1:5">
      <c r="A5" s="42" t="s">
        <v>79</v>
      </c>
      <c r="B5" s="42" t="s">
        <v>80</v>
      </c>
      <c r="C5" s="43" t="s">
        <v>81</v>
      </c>
      <c r="D5" s="44"/>
      <c r="E5" s="45"/>
    </row>
    <row r="6" ht="21" customHeight="1" spans="1:11">
      <c r="A6" s="39"/>
      <c r="B6" s="39"/>
      <c r="C6" s="39"/>
      <c r="D6" s="46" t="s">
        <v>82</v>
      </c>
      <c r="E6" s="47">
        <f>E7+E33+E36+E41+E46+E49+E52+E73+E83+E90+E99+E111+E116+E121+E127+E132+E138+E139</f>
        <v>47490</v>
      </c>
      <c r="K6" s="52"/>
    </row>
    <row r="7" ht="21" customHeight="1" spans="1:11">
      <c r="A7" s="39">
        <v>201</v>
      </c>
      <c r="B7" s="39"/>
      <c r="C7" s="39"/>
      <c r="D7" s="48" t="s">
        <v>83</v>
      </c>
      <c r="E7" s="47">
        <f>E12+E15+E17+E20+E22+E24+E26+E29+E31</f>
        <v>5731</v>
      </c>
      <c r="I7" s="53"/>
      <c r="K7" s="52"/>
    </row>
    <row r="8" ht="21" customHeight="1" spans="1:11">
      <c r="A8" s="39"/>
      <c r="B8" s="39" t="s">
        <v>84</v>
      </c>
      <c r="C8" s="39"/>
      <c r="D8" s="48" t="s">
        <v>85</v>
      </c>
      <c r="E8" s="47">
        <f>E9</f>
        <v>9</v>
      </c>
      <c r="I8" s="53"/>
      <c r="K8" s="52"/>
    </row>
    <row r="9" ht="21" customHeight="1" spans="1:11">
      <c r="A9" s="39"/>
      <c r="B9" s="39"/>
      <c r="C9" s="39" t="s">
        <v>86</v>
      </c>
      <c r="D9" s="48" t="s">
        <v>87</v>
      </c>
      <c r="E9" s="47">
        <v>9</v>
      </c>
      <c r="I9" s="53"/>
      <c r="K9" s="52"/>
    </row>
    <row r="10" ht="21" customHeight="1" spans="1:11">
      <c r="A10" s="39"/>
      <c r="B10" s="39" t="s">
        <v>86</v>
      </c>
      <c r="C10" s="39"/>
      <c r="D10" s="48" t="s">
        <v>88</v>
      </c>
      <c r="E10" s="47">
        <f>E11</f>
        <v>5</v>
      </c>
      <c r="I10" s="53"/>
      <c r="K10" s="52"/>
    </row>
    <row r="11" ht="21" customHeight="1" spans="1:11">
      <c r="A11" s="39"/>
      <c r="B11" s="39"/>
      <c r="C11" s="39" t="s">
        <v>86</v>
      </c>
      <c r="D11" s="48" t="s">
        <v>87</v>
      </c>
      <c r="E11" s="47">
        <v>5</v>
      </c>
      <c r="I11" s="53"/>
      <c r="K11" s="52"/>
    </row>
    <row r="12" ht="21" customHeight="1" spans="1:11">
      <c r="A12" s="39"/>
      <c r="B12" s="39" t="s">
        <v>89</v>
      </c>
      <c r="C12" s="39"/>
      <c r="D12" s="48" t="s">
        <v>90</v>
      </c>
      <c r="E12" s="47">
        <f>E13+E14</f>
        <v>4225</v>
      </c>
      <c r="I12" s="53"/>
      <c r="K12" s="52"/>
    </row>
    <row r="13" ht="21" customHeight="1" spans="1:11">
      <c r="A13" s="39"/>
      <c r="B13" s="39"/>
      <c r="C13" s="39" t="s">
        <v>84</v>
      </c>
      <c r="D13" s="48" t="s">
        <v>91</v>
      </c>
      <c r="E13" s="47">
        <v>4147</v>
      </c>
      <c r="I13" s="53"/>
      <c r="K13" s="52"/>
    </row>
    <row r="14" ht="21" customHeight="1" spans="1:11">
      <c r="A14" s="39"/>
      <c r="B14" s="39"/>
      <c r="C14" s="39" t="s">
        <v>92</v>
      </c>
      <c r="D14" s="48" t="s">
        <v>93</v>
      </c>
      <c r="E14" s="47">
        <v>78</v>
      </c>
      <c r="I14" s="53"/>
      <c r="K14" s="52"/>
    </row>
    <row r="15" ht="21" customHeight="1" spans="1:11">
      <c r="A15" s="39"/>
      <c r="B15" s="39" t="s">
        <v>94</v>
      </c>
      <c r="C15" s="39"/>
      <c r="D15" s="48" t="s">
        <v>95</v>
      </c>
      <c r="E15" s="47">
        <f>E16</f>
        <v>55</v>
      </c>
      <c r="I15" s="53"/>
      <c r="K15" s="52"/>
    </row>
    <row r="16" ht="21" customHeight="1" spans="1:11">
      <c r="A16" s="39"/>
      <c r="B16" s="39"/>
      <c r="C16" s="39" t="s">
        <v>96</v>
      </c>
      <c r="D16" s="48" t="s">
        <v>97</v>
      </c>
      <c r="E16" s="47">
        <v>55</v>
      </c>
      <c r="K16" s="52"/>
    </row>
    <row r="17" ht="21" customHeight="1" spans="1:11">
      <c r="A17" s="39"/>
      <c r="B17" s="39" t="s">
        <v>98</v>
      </c>
      <c r="C17" s="39"/>
      <c r="D17" s="48" t="s">
        <v>99</v>
      </c>
      <c r="E17" s="47">
        <f>E18+E19</f>
        <v>68</v>
      </c>
      <c r="K17" s="52"/>
    </row>
    <row r="18" ht="21" customHeight="1" spans="1:11">
      <c r="A18" s="39"/>
      <c r="B18" s="39"/>
      <c r="C18" s="39" t="s">
        <v>86</v>
      </c>
      <c r="D18" s="48" t="s">
        <v>87</v>
      </c>
      <c r="E18" s="47">
        <v>58</v>
      </c>
      <c r="K18" s="52"/>
    </row>
    <row r="19" ht="21" customHeight="1" spans="1:11">
      <c r="A19" s="39"/>
      <c r="B19" s="39"/>
      <c r="C19" s="39" t="s">
        <v>94</v>
      </c>
      <c r="D19" s="49" t="s">
        <v>100</v>
      </c>
      <c r="E19" s="47">
        <v>10</v>
      </c>
      <c r="K19" s="52"/>
    </row>
    <row r="20" ht="21" customHeight="1" spans="1:11">
      <c r="A20" s="39"/>
      <c r="B20" s="39" t="s">
        <v>96</v>
      </c>
      <c r="C20" s="39"/>
      <c r="D20" s="48" t="s">
        <v>101</v>
      </c>
      <c r="E20" s="47">
        <f t="shared" ref="E20:E24" si="0">E21</f>
        <v>100</v>
      </c>
      <c r="K20" s="52"/>
    </row>
    <row r="21" ht="21" customHeight="1" spans="1:11">
      <c r="A21" s="39"/>
      <c r="B21" s="39"/>
      <c r="C21" s="39" t="s">
        <v>102</v>
      </c>
      <c r="D21" s="48" t="s">
        <v>103</v>
      </c>
      <c r="E21" s="47">
        <v>100</v>
      </c>
      <c r="K21" s="52"/>
    </row>
    <row r="22" ht="21" customHeight="1" spans="1:11">
      <c r="A22" s="39"/>
      <c r="B22" s="39">
        <v>11</v>
      </c>
      <c r="C22" s="39"/>
      <c r="D22" s="48" t="s">
        <v>104</v>
      </c>
      <c r="E22" s="47">
        <f t="shared" si="0"/>
        <v>14</v>
      </c>
      <c r="K22" s="52"/>
    </row>
    <row r="23" ht="21" customHeight="1" spans="1:11">
      <c r="A23" s="39"/>
      <c r="B23" s="39"/>
      <c r="C23" s="39">
        <v>99</v>
      </c>
      <c r="D23" s="48" t="s">
        <v>105</v>
      </c>
      <c r="E23" s="47">
        <v>14</v>
      </c>
      <c r="K23" s="52"/>
    </row>
    <row r="24" ht="21" customHeight="1" spans="1:11">
      <c r="A24" s="39"/>
      <c r="B24" s="39">
        <v>13</v>
      </c>
      <c r="C24" s="39"/>
      <c r="D24" s="48" t="s">
        <v>106</v>
      </c>
      <c r="E24" s="47">
        <f t="shared" si="0"/>
        <v>658</v>
      </c>
      <c r="K24" s="52"/>
    </row>
    <row r="25" ht="21" customHeight="1" spans="1:11">
      <c r="A25" s="39"/>
      <c r="B25" s="39"/>
      <c r="C25" s="39" t="s">
        <v>92</v>
      </c>
      <c r="D25" s="48" t="s">
        <v>107</v>
      </c>
      <c r="E25" s="47">
        <v>658</v>
      </c>
      <c r="K25" s="52"/>
    </row>
    <row r="26" ht="21" customHeight="1" spans="1:11">
      <c r="A26" s="39"/>
      <c r="B26" s="39">
        <v>29</v>
      </c>
      <c r="C26" s="39"/>
      <c r="D26" s="48" t="s">
        <v>108</v>
      </c>
      <c r="E26" s="47">
        <f>SUM(E27:E28)</f>
        <v>144</v>
      </c>
      <c r="K26" s="52"/>
    </row>
    <row r="27" ht="21" customHeight="1" spans="1:11">
      <c r="A27" s="39"/>
      <c r="B27" s="39"/>
      <c r="C27" s="39" t="s">
        <v>98</v>
      </c>
      <c r="D27" s="48" t="s">
        <v>109</v>
      </c>
      <c r="E27" s="47">
        <v>137</v>
      </c>
      <c r="K27" s="52"/>
    </row>
    <row r="28" ht="21" customHeight="1" spans="1:11">
      <c r="A28" s="39"/>
      <c r="B28" s="39"/>
      <c r="C28" s="39" t="s">
        <v>110</v>
      </c>
      <c r="D28" s="48" t="s">
        <v>111</v>
      </c>
      <c r="E28" s="47">
        <v>7</v>
      </c>
      <c r="K28" s="52"/>
    </row>
    <row r="29" ht="21" customHeight="1" spans="1:11">
      <c r="A29" s="39"/>
      <c r="B29" s="39">
        <v>33</v>
      </c>
      <c r="C29" s="39"/>
      <c r="D29" s="48" t="s">
        <v>112</v>
      </c>
      <c r="E29" s="47">
        <f t="shared" ref="E29:E34" si="1">E30</f>
        <v>394</v>
      </c>
      <c r="K29" s="52"/>
    </row>
    <row r="30" ht="21" customHeight="1" spans="1:11">
      <c r="A30" s="39"/>
      <c r="B30" s="39"/>
      <c r="C30" s="39" t="s">
        <v>86</v>
      </c>
      <c r="D30" s="48" t="s">
        <v>87</v>
      </c>
      <c r="E30" s="47">
        <v>394</v>
      </c>
      <c r="K30" s="52"/>
    </row>
    <row r="31" ht="21" customHeight="1" spans="1:11">
      <c r="A31" s="39"/>
      <c r="B31" s="39" t="s">
        <v>113</v>
      </c>
      <c r="C31" s="39"/>
      <c r="D31" s="48" t="s">
        <v>114</v>
      </c>
      <c r="E31" s="47">
        <f t="shared" si="1"/>
        <v>73</v>
      </c>
      <c r="K31" s="52"/>
    </row>
    <row r="32" ht="21" customHeight="1" spans="1:11">
      <c r="A32" s="39"/>
      <c r="B32" s="39"/>
      <c r="C32" s="39" t="s">
        <v>86</v>
      </c>
      <c r="D32" s="48" t="s">
        <v>87</v>
      </c>
      <c r="E32" s="47">
        <v>73</v>
      </c>
      <c r="K32" s="52"/>
    </row>
    <row r="33" ht="21" customHeight="1" spans="1:11">
      <c r="A33" s="39">
        <v>203</v>
      </c>
      <c r="B33" s="39"/>
      <c r="C33" s="39"/>
      <c r="D33" s="48" t="s">
        <v>115</v>
      </c>
      <c r="E33" s="47">
        <f t="shared" si="1"/>
        <v>134</v>
      </c>
      <c r="K33" s="52"/>
    </row>
    <row r="34" ht="21" customHeight="1" spans="1:11">
      <c r="A34" s="39"/>
      <c r="B34" s="39" t="s">
        <v>98</v>
      </c>
      <c r="C34" s="39"/>
      <c r="D34" s="48" t="s">
        <v>116</v>
      </c>
      <c r="E34" s="47">
        <f t="shared" si="1"/>
        <v>134</v>
      </c>
      <c r="K34" s="52"/>
    </row>
    <row r="35" ht="21" customHeight="1" spans="1:11">
      <c r="A35" s="39"/>
      <c r="B35" s="39"/>
      <c r="C35" s="39" t="s">
        <v>96</v>
      </c>
      <c r="D35" s="48" t="s">
        <v>117</v>
      </c>
      <c r="E35" s="47">
        <v>134</v>
      </c>
      <c r="K35" s="52"/>
    </row>
    <row r="36" ht="21" customHeight="1" spans="1:11">
      <c r="A36" s="39">
        <v>204</v>
      </c>
      <c r="B36" s="39"/>
      <c r="C36" s="39"/>
      <c r="D36" s="48" t="s">
        <v>118</v>
      </c>
      <c r="E36" s="47">
        <f>E37+E39</f>
        <v>120</v>
      </c>
      <c r="K36" s="52"/>
    </row>
    <row r="37" ht="21" customHeight="1" spans="1:11">
      <c r="A37" s="39"/>
      <c r="B37" s="39" t="s">
        <v>86</v>
      </c>
      <c r="C37" s="39"/>
      <c r="D37" s="50" t="s">
        <v>119</v>
      </c>
      <c r="E37" s="47">
        <f>E38</f>
        <v>118</v>
      </c>
      <c r="K37" s="52"/>
    </row>
    <row r="38" ht="21" customHeight="1" spans="1:11">
      <c r="A38" s="39"/>
      <c r="B38" s="39"/>
      <c r="C38" s="39" t="s">
        <v>110</v>
      </c>
      <c r="D38" s="50" t="s">
        <v>120</v>
      </c>
      <c r="E38" s="47">
        <v>118</v>
      </c>
      <c r="K38" s="52"/>
    </row>
    <row r="39" customFormat="1" ht="21" customHeight="1" spans="1:11">
      <c r="A39" s="39"/>
      <c r="B39" s="39" t="s">
        <v>98</v>
      </c>
      <c r="C39" s="39"/>
      <c r="D39" s="50" t="s">
        <v>121</v>
      </c>
      <c r="E39" s="47">
        <f>E40</f>
        <v>2</v>
      </c>
      <c r="K39" s="52"/>
    </row>
    <row r="40" customFormat="1" ht="21" customHeight="1" spans="1:11">
      <c r="A40" s="39"/>
      <c r="B40" s="39"/>
      <c r="C40" s="39" t="s">
        <v>102</v>
      </c>
      <c r="D40" s="50" t="s">
        <v>122</v>
      </c>
      <c r="E40" s="47">
        <v>2</v>
      </c>
      <c r="K40" s="52"/>
    </row>
    <row r="41" ht="21" customHeight="1" spans="1:11">
      <c r="A41" s="39">
        <v>205</v>
      </c>
      <c r="B41" s="39"/>
      <c r="C41" s="39"/>
      <c r="D41" s="48" t="s">
        <v>123</v>
      </c>
      <c r="E41" s="47">
        <f>E42+E44</f>
        <v>500</v>
      </c>
      <c r="K41" s="52"/>
    </row>
    <row r="42" ht="21" customHeight="1" spans="1:11">
      <c r="A42" s="39"/>
      <c r="B42" s="39" t="s">
        <v>84</v>
      </c>
      <c r="C42" s="39"/>
      <c r="D42" s="48" t="s">
        <v>124</v>
      </c>
      <c r="E42" s="47">
        <f>E43</f>
        <v>300</v>
      </c>
      <c r="K42" s="52"/>
    </row>
    <row r="43" ht="21" customHeight="1" spans="1:11">
      <c r="A43" s="39"/>
      <c r="B43" s="39"/>
      <c r="C43" s="39" t="s">
        <v>86</v>
      </c>
      <c r="D43" s="48" t="s">
        <v>87</v>
      </c>
      <c r="E43" s="47">
        <v>300</v>
      </c>
      <c r="K43" s="52"/>
    </row>
    <row r="44" ht="21" customHeight="1" spans="1:11">
      <c r="A44" s="39"/>
      <c r="B44" s="39" t="s">
        <v>86</v>
      </c>
      <c r="C44" s="39"/>
      <c r="D44" s="48" t="s">
        <v>125</v>
      </c>
      <c r="E44" s="47">
        <f t="shared" ref="E44:E47" si="2">E45</f>
        <v>200</v>
      </c>
      <c r="K44" s="52"/>
    </row>
    <row r="45" ht="21" customHeight="1" spans="1:11">
      <c r="A45" s="39"/>
      <c r="B45" s="39"/>
      <c r="C45" s="39" t="s">
        <v>86</v>
      </c>
      <c r="D45" s="48" t="s">
        <v>126</v>
      </c>
      <c r="E45" s="47">
        <v>200</v>
      </c>
      <c r="K45" s="52"/>
    </row>
    <row r="46" ht="21" customHeight="1" spans="1:11">
      <c r="A46" s="39" t="s">
        <v>127</v>
      </c>
      <c r="B46" s="39"/>
      <c r="C46" s="39"/>
      <c r="D46" s="48" t="s">
        <v>128</v>
      </c>
      <c r="E46" s="47">
        <f t="shared" si="2"/>
        <v>771</v>
      </c>
      <c r="K46" s="52"/>
    </row>
    <row r="47" ht="21" customHeight="1" spans="1:11">
      <c r="A47" s="39"/>
      <c r="B47" s="39" t="s">
        <v>129</v>
      </c>
      <c r="C47" s="39"/>
      <c r="D47" s="48" t="s">
        <v>130</v>
      </c>
      <c r="E47" s="47">
        <f t="shared" si="2"/>
        <v>771</v>
      </c>
      <c r="K47" s="52"/>
    </row>
    <row r="48" ht="21" customHeight="1" spans="1:11">
      <c r="A48" s="39"/>
      <c r="B48" s="39"/>
      <c r="C48" s="39" t="s">
        <v>129</v>
      </c>
      <c r="D48" s="48" t="s">
        <v>131</v>
      </c>
      <c r="E48" s="47">
        <v>771</v>
      </c>
      <c r="K48" s="52"/>
    </row>
    <row r="49" ht="21" customHeight="1" spans="1:11">
      <c r="A49" s="39">
        <v>207</v>
      </c>
      <c r="B49" s="39"/>
      <c r="C49" s="39"/>
      <c r="D49" s="48" t="s">
        <v>132</v>
      </c>
      <c r="E49" s="47">
        <f>E50</f>
        <v>60</v>
      </c>
      <c r="K49" s="52"/>
    </row>
    <row r="50" ht="21" customHeight="1" spans="1:11">
      <c r="A50" s="39"/>
      <c r="B50" s="39" t="s">
        <v>84</v>
      </c>
      <c r="C50" s="39"/>
      <c r="D50" s="48" t="s">
        <v>133</v>
      </c>
      <c r="E50" s="47">
        <f>E51</f>
        <v>60</v>
      </c>
      <c r="K50" s="52"/>
    </row>
    <row r="51" ht="21" customHeight="1" spans="1:11">
      <c r="A51" s="39"/>
      <c r="B51" s="39"/>
      <c r="C51" s="39" t="s">
        <v>86</v>
      </c>
      <c r="D51" s="48" t="s">
        <v>87</v>
      </c>
      <c r="E51" s="47">
        <v>60</v>
      </c>
      <c r="K51" s="52"/>
    </row>
    <row r="52" ht="21" customHeight="1" spans="1:11">
      <c r="A52" s="39">
        <v>208</v>
      </c>
      <c r="B52" s="39"/>
      <c r="C52" s="39"/>
      <c r="D52" s="48" t="s">
        <v>134</v>
      </c>
      <c r="E52" s="47">
        <f>E53+E56+E59+E63+E69+E71+E61+E65+E67</f>
        <v>1150</v>
      </c>
      <c r="K52" s="52"/>
    </row>
    <row r="53" ht="21" customHeight="1" spans="1:11">
      <c r="A53" s="39"/>
      <c r="B53" s="39" t="s">
        <v>84</v>
      </c>
      <c r="C53" s="39"/>
      <c r="D53" s="48" t="s">
        <v>135</v>
      </c>
      <c r="E53" s="47">
        <f>E54+E55</f>
        <v>54</v>
      </c>
      <c r="K53" s="52"/>
    </row>
    <row r="54" ht="21" customHeight="1" spans="1:11">
      <c r="A54" s="39"/>
      <c r="B54" s="39"/>
      <c r="C54" s="39" t="s">
        <v>129</v>
      </c>
      <c r="D54" s="48" t="s">
        <v>136</v>
      </c>
      <c r="E54" s="47">
        <v>14</v>
      </c>
      <c r="K54" s="52"/>
    </row>
    <row r="55" ht="21" customHeight="1" spans="1:11">
      <c r="A55" s="39"/>
      <c r="B55" s="39"/>
      <c r="C55" s="39" t="s">
        <v>92</v>
      </c>
      <c r="D55" s="48" t="s">
        <v>137</v>
      </c>
      <c r="E55" s="47">
        <v>40</v>
      </c>
      <c r="K55" s="52"/>
    </row>
    <row r="56" ht="21" customHeight="1" spans="1:11">
      <c r="A56" s="39"/>
      <c r="B56" s="39" t="s">
        <v>94</v>
      </c>
      <c r="C56" s="39"/>
      <c r="D56" s="48" t="s">
        <v>138</v>
      </c>
      <c r="E56" s="47">
        <f>E58+E57</f>
        <v>135</v>
      </c>
      <c r="K56" s="52"/>
    </row>
    <row r="57" ht="21" customHeight="1" spans="1:11">
      <c r="A57" s="39"/>
      <c r="B57" s="39"/>
      <c r="C57" s="39" t="s">
        <v>94</v>
      </c>
      <c r="D57" s="48" t="s">
        <v>139</v>
      </c>
      <c r="E57" s="47">
        <v>100</v>
      </c>
      <c r="K57" s="52"/>
    </row>
    <row r="58" ht="21" customHeight="1" spans="1:11">
      <c r="A58" s="39"/>
      <c r="B58" s="39"/>
      <c r="C58" s="39" t="s">
        <v>98</v>
      </c>
      <c r="D58" s="48" t="s">
        <v>140</v>
      </c>
      <c r="E58" s="47">
        <v>35</v>
      </c>
      <c r="K58" s="52"/>
    </row>
    <row r="59" ht="21" customHeight="1" spans="1:11">
      <c r="A59" s="39"/>
      <c r="B59" s="39" t="s">
        <v>92</v>
      </c>
      <c r="C59" s="39"/>
      <c r="D59" s="48" t="s">
        <v>141</v>
      </c>
      <c r="E59" s="47">
        <f>E60</f>
        <v>12</v>
      </c>
      <c r="K59" s="52"/>
    </row>
    <row r="60" ht="21" customHeight="1" spans="1:11">
      <c r="A60" s="39"/>
      <c r="B60" s="39"/>
      <c r="C60" s="39" t="s">
        <v>89</v>
      </c>
      <c r="D60" s="51" t="s">
        <v>142</v>
      </c>
      <c r="E60" s="47">
        <v>12</v>
      </c>
      <c r="K60" s="52"/>
    </row>
    <row r="61" ht="21" customHeight="1" spans="1:11">
      <c r="A61" s="39"/>
      <c r="B61" s="39" t="s">
        <v>102</v>
      </c>
      <c r="C61" s="39"/>
      <c r="D61" s="51" t="s">
        <v>143</v>
      </c>
      <c r="E61" s="47">
        <f>E62</f>
        <v>4</v>
      </c>
      <c r="K61" s="52"/>
    </row>
    <row r="62" ht="21" customHeight="1" spans="1:11">
      <c r="A62" s="39"/>
      <c r="B62" s="39"/>
      <c r="C62" s="39" t="s">
        <v>86</v>
      </c>
      <c r="D62" s="51" t="s">
        <v>144</v>
      </c>
      <c r="E62" s="47">
        <v>4</v>
      </c>
      <c r="K62" s="52"/>
    </row>
    <row r="63" ht="21" customHeight="1" spans="1:11">
      <c r="A63" s="39"/>
      <c r="B63" s="39">
        <v>11</v>
      </c>
      <c r="C63" s="39"/>
      <c r="D63" s="51" t="s">
        <v>145</v>
      </c>
      <c r="E63" s="47">
        <f>E64</f>
        <v>3</v>
      </c>
      <c r="K63" s="52"/>
    </row>
    <row r="64" ht="21" customHeight="1" spans="1:11">
      <c r="A64" s="39"/>
      <c r="B64" s="39"/>
      <c r="C64" s="39" t="s">
        <v>96</v>
      </c>
      <c r="D64" s="51" t="s">
        <v>146</v>
      </c>
      <c r="E64" s="47">
        <v>3</v>
      </c>
      <c r="K64" s="52"/>
    </row>
    <row r="65" ht="21" customHeight="1" spans="1:11">
      <c r="A65" s="39"/>
      <c r="B65" s="39" t="s">
        <v>147</v>
      </c>
      <c r="C65" s="39"/>
      <c r="D65" s="51" t="s">
        <v>148</v>
      </c>
      <c r="E65" s="47">
        <f>E66</f>
        <v>20</v>
      </c>
      <c r="K65" s="52"/>
    </row>
    <row r="66" ht="21" customHeight="1" spans="1:11">
      <c r="A66" s="39"/>
      <c r="B66" s="39"/>
      <c r="C66" s="39" t="s">
        <v>84</v>
      </c>
      <c r="D66" s="51" t="s">
        <v>149</v>
      </c>
      <c r="E66" s="47">
        <v>20</v>
      </c>
      <c r="K66" s="52"/>
    </row>
    <row r="67" ht="21" customHeight="1" spans="1:11">
      <c r="A67" s="39"/>
      <c r="B67" s="39" t="s">
        <v>150</v>
      </c>
      <c r="C67" s="39"/>
      <c r="D67" s="51" t="s">
        <v>151</v>
      </c>
      <c r="E67" s="47">
        <f>E68</f>
        <v>2</v>
      </c>
      <c r="K67" s="52"/>
    </row>
    <row r="68" ht="21" customHeight="1" spans="1:11">
      <c r="A68" s="39"/>
      <c r="B68" s="39"/>
      <c r="C68" s="39" t="s">
        <v>86</v>
      </c>
      <c r="D68" s="51" t="s">
        <v>152</v>
      </c>
      <c r="E68" s="47">
        <v>2</v>
      </c>
      <c r="K68" s="52"/>
    </row>
    <row r="69" ht="21" customHeight="1" spans="1:11">
      <c r="A69" s="39"/>
      <c r="B69" s="39">
        <v>25</v>
      </c>
      <c r="C69" s="39"/>
      <c r="D69" s="48" t="s">
        <v>153</v>
      </c>
      <c r="E69" s="47">
        <f>E70</f>
        <v>20</v>
      </c>
      <c r="K69" s="52"/>
    </row>
    <row r="70" ht="21" customHeight="1" spans="1:11">
      <c r="A70" s="39"/>
      <c r="B70" s="39"/>
      <c r="C70" s="39" t="s">
        <v>86</v>
      </c>
      <c r="D70" s="48" t="s">
        <v>154</v>
      </c>
      <c r="E70" s="47">
        <v>20</v>
      </c>
      <c r="K70" s="52"/>
    </row>
    <row r="71" ht="21" customHeight="1" spans="1:11">
      <c r="A71" s="39"/>
      <c r="B71" s="39" t="s">
        <v>155</v>
      </c>
      <c r="C71" s="39"/>
      <c r="D71" s="48" t="s">
        <v>156</v>
      </c>
      <c r="E71" s="47">
        <f>E72</f>
        <v>900</v>
      </c>
      <c r="K71" s="52"/>
    </row>
    <row r="72" ht="21" customHeight="1" spans="1:11">
      <c r="A72" s="39"/>
      <c r="B72" s="39"/>
      <c r="C72" s="39" t="s">
        <v>86</v>
      </c>
      <c r="D72" s="48" t="s">
        <v>157</v>
      </c>
      <c r="E72" s="47">
        <v>900</v>
      </c>
      <c r="K72" s="52"/>
    </row>
    <row r="73" ht="21" customHeight="1" spans="1:11">
      <c r="A73" s="39">
        <v>210</v>
      </c>
      <c r="B73" s="39"/>
      <c r="C73" s="39"/>
      <c r="D73" s="48" t="s">
        <v>158</v>
      </c>
      <c r="E73" s="47">
        <f>E74+E76+E78+E80</f>
        <v>248</v>
      </c>
      <c r="K73" s="52"/>
    </row>
    <row r="74" ht="21" customHeight="1" spans="1:11">
      <c r="A74" s="39"/>
      <c r="B74" s="39" t="s">
        <v>84</v>
      </c>
      <c r="C74" s="39"/>
      <c r="D74" s="48" t="s">
        <v>159</v>
      </c>
      <c r="E74" s="47">
        <f>E75</f>
        <v>15</v>
      </c>
      <c r="K74" s="52"/>
    </row>
    <row r="75" ht="21" customHeight="1" spans="1:11">
      <c r="A75" s="39"/>
      <c r="B75" s="39"/>
      <c r="C75" s="39" t="s">
        <v>86</v>
      </c>
      <c r="D75" s="48" t="s">
        <v>87</v>
      </c>
      <c r="E75" s="47">
        <v>15</v>
      </c>
      <c r="K75" s="52"/>
    </row>
    <row r="76" ht="21" customHeight="1" spans="1:11">
      <c r="A76" s="39"/>
      <c r="B76" s="39" t="s">
        <v>89</v>
      </c>
      <c r="C76" s="39"/>
      <c r="D76" s="48" t="s">
        <v>160</v>
      </c>
      <c r="E76" s="47">
        <f>E77</f>
        <v>97</v>
      </c>
      <c r="K76" s="52"/>
    </row>
    <row r="77" ht="21" customHeight="1" spans="1:11">
      <c r="A77" s="39"/>
      <c r="B77" s="39"/>
      <c r="C77" s="39" t="s">
        <v>86</v>
      </c>
      <c r="D77" s="48" t="s">
        <v>161</v>
      </c>
      <c r="E77" s="47">
        <v>97</v>
      </c>
      <c r="K77" s="52"/>
    </row>
    <row r="78" ht="21" customHeight="1" spans="1:11">
      <c r="A78" s="39"/>
      <c r="B78" s="39" t="s">
        <v>96</v>
      </c>
      <c r="C78" s="39"/>
      <c r="D78" s="48" t="s">
        <v>162</v>
      </c>
      <c r="E78" s="47">
        <f>E79</f>
        <v>44</v>
      </c>
      <c r="K78" s="52"/>
    </row>
    <row r="79" ht="21" customHeight="1" spans="1:11">
      <c r="A79" s="39"/>
      <c r="B79" s="39"/>
      <c r="C79" s="39" t="s">
        <v>163</v>
      </c>
      <c r="D79" s="51" t="s">
        <v>164</v>
      </c>
      <c r="E79" s="47">
        <v>44</v>
      </c>
      <c r="K79" s="52"/>
    </row>
    <row r="80" ht="21" customHeight="1" spans="1:11">
      <c r="A80" s="39"/>
      <c r="B80" s="39" t="s">
        <v>165</v>
      </c>
      <c r="C80" s="39"/>
      <c r="D80" s="48" t="s">
        <v>166</v>
      </c>
      <c r="E80" s="47">
        <f>E81+E82</f>
        <v>92</v>
      </c>
      <c r="K80" s="52"/>
    </row>
    <row r="81" ht="21" customHeight="1" spans="1:11">
      <c r="A81" s="39"/>
      <c r="B81" s="39"/>
      <c r="C81" s="39" t="s">
        <v>84</v>
      </c>
      <c r="D81" s="51" t="s">
        <v>167</v>
      </c>
      <c r="E81" s="47">
        <v>62</v>
      </c>
      <c r="K81" s="52"/>
    </row>
    <row r="82" customFormat="1" ht="21" customHeight="1" spans="1:11">
      <c r="A82" s="39"/>
      <c r="B82" s="39"/>
      <c r="C82" s="39" t="s">
        <v>89</v>
      </c>
      <c r="D82" s="51" t="s">
        <v>168</v>
      </c>
      <c r="E82" s="47">
        <v>30</v>
      </c>
      <c r="K82" s="52"/>
    </row>
    <row r="83" ht="21" customHeight="1" spans="1:11">
      <c r="A83" s="39">
        <v>211</v>
      </c>
      <c r="B83" s="39"/>
      <c r="C83" s="39"/>
      <c r="D83" s="48" t="s">
        <v>169</v>
      </c>
      <c r="E83" s="47">
        <f>E84+E86+E88</f>
        <v>1618</v>
      </c>
      <c r="K83" s="52"/>
    </row>
    <row r="84" ht="21" customHeight="1" spans="1:11">
      <c r="A84" s="39"/>
      <c r="B84" s="39" t="s">
        <v>84</v>
      </c>
      <c r="C84" s="39"/>
      <c r="D84" s="48" t="s">
        <v>170</v>
      </c>
      <c r="E84" s="47">
        <f>E85</f>
        <v>26</v>
      </c>
      <c r="K84" s="52"/>
    </row>
    <row r="85" ht="21" customHeight="1" spans="1:11">
      <c r="A85" s="39"/>
      <c r="B85" s="39"/>
      <c r="C85" s="39" t="s">
        <v>129</v>
      </c>
      <c r="D85" s="48" t="s">
        <v>171</v>
      </c>
      <c r="E85" s="47">
        <v>26</v>
      </c>
      <c r="K85" s="52"/>
    </row>
    <row r="86" ht="21" customHeight="1" spans="1:11">
      <c r="A86" s="39"/>
      <c r="B86" s="39" t="s">
        <v>89</v>
      </c>
      <c r="C86" s="39"/>
      <c r="D86" s="48" t="s">
        <v>172</v>
      </c>
      <c r="E86" s="47">
        <f>E87</f>
        <v>1123</v>
      </c>
      <c r="K86" s="52"/>
    </row>
    <row r="87" ht="21" customHeight="1" spans="1:11">
      <c r="A87" s="39"/>
      <c r="B87" s="39"/>
      <c r="C87" s="39" t="s">
        <v>86</v>
      </c>
      <c r="D87" s="48" t="s">
        <v>173</v>
      </c>
      <c r="E87" s="47">
        <v>1123</v>
      </c>
      <c r="K87" s="52"/>
    </row>
    <row r="88" customFormat="1" ht="21" customHeight="1" spans="1:11">
      <c r="A88" s="39"/>
      <c r="B88" s="39" t="s">
        <v>165</v>
      </c>
      <c r="C88" s="39"/>
      <c r="D88" s="48" t="s">
        <v>174</v>
      </c>
      <c r="E88" s="47">
        <f>E89</f>
        <v>469</v>
      </c>
      <c r="K88" s="52"/>
    </row>
    <row r="89" customFormat="1" ht="21" customHeight="1" spans="1:11">
      <c r="A89" s="39"/>
      <c r="B89" s="39"/>
      <c r="C89" s="39" t="s">
        <v>84</v>
      </c>
      <c r="D89" s="48" t="s">
        <v>175</v>
      </c>
      <c r="E89" s="47">
        <v>469</v>
      </c>
      <c r="K89" s="52"/>
    </row>
    <row r="90" ht="21" customHeight="1" spans="1:11">
      <c r="A90" s="39">
        <v>212</v>
      </c>
      <c r="B90" s="39"/>
      <c r="C90" s="39"/>
      <c r="D90" s="48" t="s">
        <v>176</v>
      </c>
      <c r="E90" s="47">
        <f>E91+E94+E97</f>
        <v>9302</v>
      </c>
      <c r="K90" s="52"/>
    </row>
    <row r="91" ht="21" customHeight="1" spans="1:11">
      <c r="A91" s="39"/>
      <c r="B91" s="39" t="s">
        <v>84</v>
      </c>
      <c r="C91" s="39"/>
      <c r="D91" s="48" t="s">
        <v>177</v>
      </c>
      <c r="E91" s="47">
        <f>E92+E93</f>
        <v>2889</v>
      </c>
      <c r="K91" s="52"/>
    </row>
    <row r="92" ht="21" customHeight="1" spans="1:11">
      <c r="A92" s="39"/>
      <c r="B92" s="39"/>
      <c r="C92" s="39" t="s">
        <v>129</v>
      </c>
      <c r="D92" s="48" t="s">
        <v>178</v>
      </c>
      <c r="E92" s="47">
        <v>51</v>
      </c>
      <c r="K92" s="52"/>
    </row>
    <row r="93" ht="21" customHeight="1" spans="1:11">
      <c r="A93" s="39"/>
      <c r="B93" s="39"/>
      <c r="C93" s="39">
        <v>99</v>
      </c>
      <c r="D93" s="48" t="s">
        <v>179</v>
      </c>
      <c r="E93" s="47">
        <v>2838</v>
      </c>
      <c r="F93" s="54"/>
      <c r="G93" s="54"/>
      <c r="H93" s="54"/>
      <c r="K93" s="52"/>
    </row>
    <row r="94" ht="21" customHeight="1" spans="1:11">
      <c r="A94" s="39"/>
      <c r="B94" s="39" t="s">
        <v>89</v>
      </c>
      <c r="C94" s="39"/>
      <c r="D94" s="48" t="s">
        <v>180</v>
      </c>
      <c r="E94" s="47">
        <f>E95+E96</f>
        <v>4385</v>
      </c>
      <c r="F94" s="54"/>
      <c r="G94" s="54"/>
      <c r="H94" s="54"/>
      <c r="K94" s="52"/>
    </row>
    <row r="95" ht="21" customHeight="1" spans="1:11">
      <c r="A95" s="39"/>
      <c r="B95" s="39"/>
      <c r="C95" s="39" t="s">
        <v>89</v>
      </c>
      <c r="D95" s="51" t="s">
        <v>181</v>
      </c>
      <c r="E95" s="47">
        <v>2000</v>
      </c>
      <c r="K95" s="52"/>
    </row>
    <row r="96" ht="21" customHeight="1" spans="1:11">
      <c r="A96" s="39"/>
      <c r="B96" s="39"/>
      <c r="C96" s="39">
        <v>99</v>
      </c>
      <c r="D96" s="48" t="s">
        <v>182</v>
      </c>
      <c r="E96" s="47">
        <v>2385</v>
      </c>
      <c r="F96" s="55"/>
      <c r="G96" s="56"/>
      <c r="H96" s="56"/>
      <c r="K96" s="52"/>
    </row>
    <row r="97" ht="21" customHeight="1" spans="1:11">
      <c r="A97" s="39"/>
      <c r="B97" s="39" t="s">
        <v>94</v>
      </c>
      <c r="C97" s="39"/>
      <c r="D97" s="48" t="s">
        <v>183</v>
      </c>
      <c r="E97" s="47">
        <f>E98</f>
        <v>2028</v>
      </c>
      <c r="F97" s="55"/>
      <c r="G97" s="56"/>
      <c r="H97" s="56"/>
      <c r="K97" s="52"/>
    </row>
    <row r="98" ht="21" customHeight="1" spans="1:11">
      <c r="A98" s="39"/>
      <c r="B98" s="39"/>
      <c r="C98" s="39" t="s">
        <v>84</v>
      </c>
      <c r="D98" s="48" t="s">
        <v>184</v>
      </c>
      <c r="E98" s="47">
        <v>2028</v>
      </c>
      <c r="K98" s="52"/>
    </row>
    <row r="99" ht="21" customHeight="1" spans="1:11">
      <c r="A99" s="39">
        <v>213</v>
      </c>
      <c r="B99" s="39"/>
      <c r="C99" s="39"/>
      <c r="D99" s="48" t="s">
        <v>185</v>
      </c>
      <c r="E99" s="47">
        <f>E100+E105+E107+E109+E103</f>
        <v>530</v>
      </c>
      <c r="K99" s="52"/>
    </row>
    <row r="100" ht="21" customHeight="1" spans="1:11">
      <c r="A100" s="39"/>
      <c r="B100" s="39" t="s">
        <v>84</v>
      </c>
      <c r="C100" s="39"/>
      <c r="D100" s="48" t="s">
        <v>186</v>
      </c>
      <c r="E100" s="47">
        <f>E101+E102</f>
        <v>56</v>
      </c>
      <c r="K100" s="52"/>
    </row>
    <row r="101" ht="21" customHeight="1" spans="1:11">
      <c r="A101" s="39"/>
      <c r="B101" s="39"/>
      <c r="C101" s="39" t="s">
        <v>92</v>
      </c>
      <c r="D101" s="48" t="s">
        <v>187</v>
      </c>
      <c r="E101" s="47">
        <v>50</v>
      </c>
      <c r="K101" s="52"/>
    </row>
    <row r="102" ht="21" customHeight="1" spans="1:11">
      <c r="A102" s="39"/>
      <c r="B102" s="39"/>
      <c r="C102" s="39" t="s">
        <v>188</v>
      </c>
      <c r="D102" s="48" t="s">
        <v>189</v>
      </c>
      <c r="E102" s="47">
        <v>6</v>
      </c>
      <c r="K102" s="52"/>
    </row>
    <row r="103" ht="21" customHeight="1" spans="1:11">
      <c r="A103" s="39"/>
      <c r="B103" s="39" t="s">
        <v>86</v>
      </c>
      <c r="C103" s="39"/>
      <c r="D103" s="48" t="s">
        <v>190</v>
      </c>
      <c r="E103" s="47">
        <f>E104</f>
        <v>6</v>
      </c>
      <c r="K103" s="52"/>
    </row>
    <row r="104" ht="21" customHeight="1" spans="1:11">
      <c r="A104" s="39"/>
      <c r="B104" s="39"/>
      <c r="C104" s="39" t="s">
        <v>191</v>
      </c>
      <c r="D104" s="48" t="s">
        <v>192</v>
      </c>
      <c r="E104" s="47">
        <v>6</v>
      </c>
      <c r="K104" s="52"/>
    </row>
    <row r="105" ht="21" customHeight="1" spans="1:11">
      <c r="A105" s="39"/>
      <c r="B105" s="39" t="s">
        <v>89</v>
      </c>
      <c r="C105" s="39"/>
      <c r="D105" s="48" t="s">
        <v>193</v>
      </c>
      <c r="E105" s="47">
        <f>E106</f>
        <v>45</v>
      </c>
      <c r="K105" s="52"/>
    </row>
    <row r="106" ht="21" customHeight="1" spans="1:11">
      <c r="A106" s="39"/>
      <c r="B106" s="39"/>
      <c r="C106" s="39" t="s">
        <v>194</v>
      </c>
      <c r="D106" s="48" t="s">
        <v>195</v>
      </c>
      <c r="E106" s="47">
        <v>45</v>
      </c>
      <c r="K106" s="52"/>
    </row>
    <row r="107" ht="21" customHeight="1" spans="1:11">
      <c r="A107" s="39"/>
      <c r="B107" s="39" t="s">
        <v>94</v>
      </c>
      <c r="C107" s="39"/>
      <c r="D107" s="48" t="s">
        <v>196</v>
      </c>
      <c r="E107" s="47">
        <f>E108</f>
        <v>15</v>
      </c>
      <c r="K107" s="52"/>
    </row>
    <row r="108" ht="21" customHeight="1" spans="1:11">
      <c r="A108" s="39"/>
      <c r="B108" s="39"/>
      <c r="C108" s="39" t="s">
        <v>98</v>
      </c>
      <c r="D108" s="48" t="s">
        <v>197</v>
      </c>
      <c r="E108" s="47">
        <v>15</v>
      </c>
      <c r="K108" s="52"/>
    </row>
    <row r="109" ht="21" customHeight="1" spans="1:11">
      <c r="A109" s="39"/>
      <c r="B109" s="39" t="s">
        <v>96</v>
      </c>
      <c r="C109" s="39"/>
      <c r="D109" s="48" t="s">
        <v>198</v>
      </c>
      <c r="E109" s="47">
        <f>E110</f>
        <v>408</v>
      </c>
      <c r="K109" s="52"/>
    </row>
    <row r="110" ht="21" customHeight="1" spans="1:11">
      <c r="A110" s="39"/>
      <c r="B110" s="39"/>
      <c r="C110" s="39" t="s">
        <v>94</v>
      </c>
      <c r="D110" s="48" t="s">
        <v>199</v>
      </c>
      <c r="E110" s="47">
        <v>408</v>
      </c>
      <c r="K110" s="52"/>
    </row>
    <row r="111" ht="21" customHeight="1" spans="1:11">
      <c r="A111" s="39">
        <v>215</v>
      </c>
      <c r="B111" s="39"/>
      <c r="C111" s="39"/>
      <c r="D111" s="48" t="s">
        <v>200</v>
      </c>
      <c r="E111" s="47">
        <f>+E112+E114</f>
        <v>20689</v>
      </c>
      <c r="K111" s="52"/>
    </row>
    <row r="112" ht="21" customHeight="1" spans="1:11">
      <c r="A112" s="39"/>
      <c r="B112" s="39" t="s">
        <v>92</v>
      </c>
      <c r="C112" s="39"/>
      <c r="D112" s="48" t="s">
        <v>201</v>
      </c>
      <c r="E112" s="47">
        <f t="shared" ref="E112:E117" si="3">E113</f>
        <v>17000</v>
      </c>
      <c r="K112" s="52"/>
    </row>
    <row r="113" ht="21" customHeight="1" spans="1:11">
      <c r="A113" s="39"/>
      <c r="B113" s="39"/>
      <c r="C113" s="39" t="s">
        <v>94</v>
      </c>
      <c r="D113" s="51" t="s">
        <v>202</v>
      </c>
      <c r="E113" s="47">
        <v>17000</v>
      </c>
      <c r="K113" s="52"/>
    </row>
    <row r="114" ht="21" customHeight="1" spans="1:11">
      <c r="A114" s="39"/>
      <c r="B114" s="39" t="s">
        <v>110</v>
      </c>
      <c r="C114" s="39"/>
      <c r="D114" s="48" t="s">
        <v>203</v>
      </c>
      <c r="E114" s="47">
        <f t="shared" si="3"/>
        <v>3689</v>
      </c>
      <c r="K114" s="52"/>
    </row>
    <row r="115" ht="21" customHeight="1" spans="1:11">
      <c r="A115" s="57"/>
      <c r="B115" s="57"/>
      <c r="C115" s="58" t="s">
        <v>110</v>
      </c>
      <c r="D115" s="59" t="s">
        <v>204</v>
      </c>
      <c r="E115" s="47">
        <v>3689</v>
      </c>
      <c r="K115" s="52"/>
    </row>
    <row r="116" ht="21" customHeight="1" spans="1:11">
      <c r="A116" s="39" t="s">
        <v>205</v>
      </c>
      <c r="B116" s="39"/>
      <c r="C116" s="39"/>
      <c r="D116" s="48" t="s">
        <v>206</v>
      </c>
      <c r="E116" s="47">
        <f>E117+E119</f>
        <v>1010</v>
      </c>
      <c r="K116" s="52"/>
    </row>
    <row r="117" ht="21" customHeight="1" spans="1:11">
      <c r="A117" s="60"/>
      <c r="B117" s="61" t="s">
        <v>86</v>
      </c>
      <c r="C117" s="61"/>
      <c r="D117" s="59" t="s">
        <v>207</v>
      </c>
      <c r="E117" s="47">
        <f t="shared" si="3"/>
        <v>10</v>
      </c>
      <c r="K117" s="52"/>
    </row>
    <row r="118" ht="21" customHeight="1" spans="1:11">
      <c r="A118" s="60"/>
      <c r="B118" s="60"/>
      <c r="C118" s="61" t="s">
        <v>110</v>
      </c>
      <c r="D118" s="59" t="s">
        <v>208</v>
      </c>
      <c r="E118" s="47">
        <v>10</v>
      </c>
      <c r="K118" s="52"/>
    </row>
    <row r="119" customFormat="1" ht="21" customHeight="1" spans="1:11">
      <c r="A119" s="60"/>
      <c r="B119" s="61" t="s">
        <v>89</v>
      </c>
      <c r="C119" s="61"/>
      <c r="D119" s="59" t="s">
        <v>209</v>
      </c>
      <c r="E119" s="47">
        <f>E120</f>
        <v>1000</v>
      </c>
      <c r="K119" s="52"/>
    </row>
    <row r="120" customFormat="1" ht="21" customHeight="1" spans="1:11">
      <c r="A120" s="60"/>
      <c r="B120" s="60"/>
      <c r="C120" s="61">
        <v>99</v>
      </c>
      <c r="D120" s="59" t="s">
        <v>210</v>
      </c>
      <c r="E120" s="47">
        <v>1000</v>
      </c>
      <c r="K120" s="52"/>
    </row>
    <row r="121" ht="21" customHeight="1" spans="1:11">
      <c r="A121" s="39">
        <v>220</v>
      </c>
      <c r="B121" s="39"/>
      <c r="C121" s="39"/>
      <c r="D121" s="48" t="s">
        <v>211</v>
      </c>
      <c r="E121" s="47">
        <f>E122+E125</f>
        <v>280</v>
      </c>
      <c r="K121" s="52"/>
    </row>
    <row r="122" ht="21" customHeight="1" spans="1:11">
      <c r="A122" s="39"/>
      <c r="B122" s="39" t="s">
        <v>84</v>
      </c>
      <c r="C122" s="39"/>
      <c r="D122" s="48" t="s">
        <v>212</v>
      </c>
      <c r="E122" s="47">
        <f>E124+E123</f>
        <v>240</v>
      </c>
      <c r="K122" s="52"/>
    </row>
    <row r="123" ht="21" customHeight="1" spans="1:11">
      <c r="A123" s="39"/>
      <c r="B123" s="39"/>
      <c r="C123" s="39" t="s">
        <v>129</v>
      </c>
      <c r="D123" s="48" t="s">
        <v>213</v>
      </c>
      <c r="E123" s="47">
        <v>202</v>
      </c>
      <c r="K123" s="52"/>
    </row>
    <row r="124" ht="21" customHeight="1" spans="1:11">
      <c r="A124" s="39"/>
      <c r="B124" s="39"/>
      <c r="C124" s="39" t="s">
        <v>98</v>
      </c>
      <c r="D124" s="48" t="s">
        <v>214</v>
      </c>
      <c r="E124" s="47">
        <v>38</v>
      </c>
      <c r="K124" s="52"/>
    </row>
    <row r="125" customFormat="1" ht="21" customHeight="1" spans="1:11">
      <c r="A125" s="39"/>
      <c r="B125" s="39" t="s">
        <v>94</v>
      </c>
      <c r="C125" s="39"/>
      <c r="D125" s="48" t="s">
        <v>215</v>
      </c>
      <c r="E125" s="47">
        <f>E126</f>
        <v>40</v>
      </c>
      <c r="K125" s="52"/>
    </row>
    <row r="126" customFormat="1" ht="21" customHeight="1" spans="1:11">
      <c r="A126" s="39"/>
      <c r="B126" s="39"/>
      <c r="C126" s="39" t="s">
        <v>216</v>
      </c>
      <c r="D126" s="48" t="s">
        <v>217</v>
      </c>
      <c r="E126" s="47">
        <v>40</v>
      </c>
      <c r="K126" s="52"/>
    </row>
    <row r="127" ht="21" customHeight="1" spans="1:11">
      <c r="A127" s="39">
        <v>221</v>
      </c>
      <c r="B127" s="39"/>
      <c r="C127" s="39"/>
      <c r="D127" s="48" t="s">
        <v>218</v>
      </c>
      <c r="E127" s="47">
        <f>E128+E130</f>
        <v>3310</v>
      </c>
      <c r="K127" s="52"/>
    </row>
    <row r="128" ht="21" customHeight="1" spans="1:11">
      <c r="A128" s="39"/>
      <c r="B128" s="39" t="s">
        <v>84</v>
      </c>
      <c r="C128" s="39"/>
      <c r="D128" s="48" t="s">
        <v>219</v>
      </c>
      <c r="E128" s="47">
        <f>E129</f>
        <v>3070</v>
      </c>
      <c r="K128" s="52"/>
    </row>
    <row r="129" ht="21" customHeight="1" spans="1:11">
      <c r="A129" s="39"/>
      <c r="B129" s="39"/>
      <c r="C129" s="39" t="s">
        <v>89</v>
      </c>
      <c r="D129" s="48" t="s">
        <v>220</v>
      </c>
      <c r="E129" s="47">
        <v>3070</v>
      </c>
      <c r="F129" s="28"/>
      <c r="K129" s="52"/>
    </row>
    <row r="130" ht="21" customHeight="1" spans="1:11">
      <c r="A130" s="39"/>
      <c r="B130" s="39" t="s">
        <v>86</v>
      </c>
      <c r="C130" s="39"/>
      <c r="D130" s="48" t="s">
        <v>221</v>
      </c>
      <c r="E130" s="47">
        <f>E131</f>
        <v>240</v>
      </c>
      <c r="K130" s="52"/>
    </row>
    <row r="131" ht="21" customHeight="1" spans="1:11">
      <c r="A131" s="39"/>
      <c r="B131" s="39"/>
      <c r="C131" s="39" t="s">
        <v>84</v>
      </c>
      <c r="D131" s="48" t="s">
        <v>222</v>
      </c>
      <c r="E131" s="47">
        <v>240</v>
      </c>
      <c r="K131" s="52"/>
    </row>
    <row r="132" ht="21" customHeight="1" spans="1:11">
      <c r="A132" s="39" t="s">
        <v>223</v>
      </c>
      <c r="B132" s="39"/>
      <c r="C132" s="39"/>
      <c r="D132" s="48" t="s">
        <v>224</v>
      </c>
      <c r="E132" s="47">
        <f>E133+E136</f>
        <v>459</v>
      </c>
      <c r="K132" s="52"/>
    </row>
    <row r="133" ht="21" customHeight="1" spans="1:11">
      <c r="A133" s="39"/>
      <c r="B133" s="39" t="s">
        <v>84</v>
      </c>
      <c r="C133" s="39"/>
      <c r="D133" s="48" t="s">
        <v>225</v>
      </c>
      <c r="E133" s="47">
        <f>E134+E135</f>
        <v>284</v>
      </c>
      <c r="K133" s="52"/>
    </row>
    <row r="134" ht="21" customHeight="1" spans="1:11">
      <c r="A134" s="39"/>
      <c r="B134" s="39"/>
      <c r="C134" s="39" t="s">
        <v>98</v>
      </c>
      <c r="D134" s="48" t="s">
        <v>226</v>
      </c>
      <c r="E134" s="47">
        <v>184</v>
      </c>
      <c r="K134" s="52"/>
    </row>
    <row r="135" ht="21" customHeight="1" spans="1:11">
      <c r="A135" s="39"/>
      <c r="B135" s="39"/>
      <c r="C135" s="39" t="s">
        <v>216</v>
      </c>
      <c r="D135" s="48" t="s">
        <v>227</v>
      </c>
      <c r="E135" s="47">
        <v>100</v>
      </c>
      <c r="K135" s="52"/>
    </row>
    <row r="136" ht="21" customHeight="1" spans="1:11">
      <c r="A136" s="39"/>
      <c r="B136" s="39" t="s">
        <v>86</v>
      </c>
      <c r="C136" s="39"/>
      <c r="D136" s="48" t="s">
        <v>228</v>
      </c>
      <c r="E136" s="47">
        <f>E137</f>
        <v>175</v>
      </c>
      <c r="K136" s="52"/>
    </row>
    <row r="137" ht="21" customHeight="1" spans="1:11">
      <c r="A137" s="39"/>
      <c r="B137" s="39"/>
      <c r="C137" s="39" t="s">
        <v>129</v>
      </c>
      <c r="D137" s="48" t="s">
        <v>229</v>
      </c>
      <c r="E137" s="47">
        <v>175</v>
      </c>
      <c r="K137" s="52"/>
    </row>
    <row r="138" ht="21" customHeight="1" spans="1:11">
      <c r="A138" s="39" t="s">
        <v>230</v>
      </c>
      <c r="B138" s="39"/>
      <c r="C138" s="39"/>
      <c r="D138" s="48" t="s">
        <v>231</v>
      </c>
      <c r="E138" s="47">
        <v>1378</v>
      </c>
      <c r="K138" s="52"/>
    </row>
    <row r="139" ht="21" customHeight="1" spans="1:11">
      <c r="A139" s="39">
        <v>229</v>
      </c>
      <c r="B139" s="39"/>
      <c r="C139" s="39"/>
      <c r="D139" s="48" t="s">
        <v>232</v>
      </c>
      <c r="E139" s="47">
        <f>E140</f>
        <v>200</v>
      </c>
      <c r="K139" s="52"/>
    </row>
    <row r="140" ht="21" customHeight="1" spans="1:11">
      <c r="A140" s="39"/>
      <c r="B140" s="39" t="s">
        <v>110</v>
      </c>
      <c r="C140" s="39"/>
      <c r="D140" s="48" t="s">
        <v>233</v>
      </c>
      <c r="E140" s="47">
        <f>E141</f>
        <v>200</v>
      </c>
      <c r="K140" s="52"/>
    </row>
    <row r="141" ht="21" customHeight="1" spans="1:11">
      <c r="A141" s="39"/>
      <c r="B141" s="39"/>
      <c r="C141" s="39" t="s">
        <v>84</v>
      </c>
      <c r="D141" s="48" t="s">
        <v>234</v>
      </c>
      <c r="E141" s="47">
        <v>200</v>
      </c>
      <c r="K141" s="52"/>
    </row>
  </sheetData>
  <mergeCells count="4">
    <mergeCell ref="A1:E1"/>
    <mergeCell ref="A4:C4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0"/>
  <sheetViews>
    <sheetView topLeftCell="A19" workbookViewId="0">
      <selection activeCell="E10" sqref="E10"/>
    </sheetView>
  </sheetViews>
  <sheetFormatPr defaultColWidth="7.12962962962963" defaultRowHeight="13.8" outlineLevelCol="6"/>
  <cols>
    <col min="1" max="1" width="30.1296296296296" style="1" customWidth="1"/>
    <col min="2" max="2" width="9.5" style="2" customWidth="1"/>
    <col min="3" max="3" width="37" style="1" customWidth="1"/>
    <col min="4" max="4" width="9.87962962962963" style="3" customWidth="1"/>
    <col min="5" max="6" width="26.6296296296296" style="1" customWidth="1"/>
    <col min="7" max="7" width="10" style="1" customWidth="1"/>
    <col min="8" max="222" width="7.12962962962963" style="1" customWidth="1"/>
    <col min="223" max="16384" width="7.12962962962963" style="1"/>
  </cols>
  <sheetData>
    <row r="1" ht="15" customHeight="1"/>
    <row r="2" ht="28.5" customHeight="1" spans="1:4">
      <c r="A2" s="4" t="s">
        <v>235</v>
      </c>
      <c r="B2" s="4"/>
      <c r="C2" s="4"/>
      <c r="D2" s="4"/>
    </row>
    <row r="3" ht="21" customHeight="1" spans="3:4">
      <c r="C3" s="5" t="s">
        <v>236</v>
      </c>
      <c r="D3" s="5"/>
    </row>
    <row r="4" ht="37.15" customHeight="1" spans="1:4">
      <c r="A4" s="6" t="s">
        <v>237</v>
      </c>
      <c r="B4" s="7" t="s">
        <v>238</v>
      </c>
      <c r="C4" s="6" t="s">
        <v>237</v>
      </c>
      <c r="D4" s="8" t="s">
        <v>238</v>
      </c>
    </row>
    <row r="5" ht="27" customHeight="1" spans="1:5">
      <c r="A5" s="9" t="s">
        <v>239</v>
      </c>
      <c r="B5" s="10">
        <f>B6</f>
        <v>146424</v>
      </c>
      <c r="C5" s="9" t="s">
        <v>240</v>
      </c>
      <c r="D5" s="11">
        <f>D6+D10</f>
        <v>122402</v>
      </c>
      <c r="E5" s="12"/>
    </row>
    <row r="6" ht="27" customHeight="1" spans="1:4">
      <c r="A6" s="13" t="s">
        <v>241</v>
      </c>
      <c r="B6" s="10">
        <f>B7</f>
        <v>146424</v>
      </c>
      <c r="C6" s="14" t="s">
        <v>242</v>
      </c>
      <c r="D6" s="11">
        <f>SUM(D7:D9)</f>
        <v>122030</v>
      </c>
    </row>
    <row r="7" ht="27" customHeight="1" spans="1:7">
      <c r="A7" s="13" t="s">
        <v>243</v>
      </c>
      <c r="B7" s="11">
        <f>126000+20424</f>
        <v>146424</v>
      </c>
      <c r="C7" s="14" t="s">
        <v>244</v>
      </c>
      <c r="D7" s="11">
        <v>43780</v>
      </c>
      <c r="E7" s="15"/>
      <c r="F7" s="16"/>
      <c r="G7" s="17"/>
    </row>
    <row r="8" ht="27" customHeight="1" spans="1:7">
      <c r="A8" s="13"/>
      <c r="B8" s="10"/>
      <c r="C8" s="14" t="s">
        <v>245</v>
      </c>
      <c r="D8" s="11">
        <v>35000</v>
      </c>
      <c r="E8" s="15"/>
      <c r="F8" s="16"/>
      <c r="G8" s="17"/>
    </row>
    <row r="9" ht="27" customHeight="1" spans="1:7">
      <c r="A9" s="13"/>
      <c r="B9" s="10"/>
      <c r="C9" s="14" t="s">
        <v>246</v>
      </c>
      <c r="D9" s="18">
        <v>43250</v>
      </c>
      <c r="F9" s="16"/>
      <c r="G9" s="17"/>
    </row>
    <row r="10" ht="27" customHeight="1" spans="1:7">
      <c r="A10" s="13"/>
      <c r="B10" s="10"/>
      <c r="C10" s="14" t="s">
        <v>247</v>
      </c>
      <c r="D10" s="11">
        <v>372</v>
      </c>
      <c r="E10" s="15"/>
      <c r="F10" s="16"/>
      <c r="G10" s="17"/>
    </row>
    <row r="11" ht="27" customHeight="1" spans="1:7">
      <c r="A11" s="13"/>
      <c r="B11" s="10"/>
      <c r="C11" s="15"/>
      <c r="D11" s="11"/>
      <c r="E11" s="15"/>
      <c r="F11" s="16"/>
      <c r="G11" s="17"/>
    </row>
    <row r="12" ht="27" customHeight="1" spans="1:7">
      <c r="A12" s="13"/>
      <c r="B12" s="10"/>
      <c r="C12" s="13"/>
      <c r="D12" s="11"/>
      <c r="E12" s="15"/>
      <c r="F12" s="16"/>
      <c r="G12" s="17"/>
    </row>
    <row r="13" ht="27" customHeight="1" spans="1:7">
      <c r="A13" s="13"/>
      <c r="B13" s="10"/>
      <c r="C13" s="13"/>
      <c r="D13" s="11"/>
      <c r="E13" s="15"/>
      <c r="F13" s="16"/>
      <c r="G13" s="17"/>
    </row>
    <row r="14" ht="27" customHeight="1" spans="1:7">
      <c r="A14" s="13"/>
      <c r="B14" s="10"/>
      <c r="C14" s="13"/>
      <c r="D14" s="11"/>
      <c r="E14" s="15"/>
      <c r="F14" s="16"/>
      <c r="G14" s="17"/>
    </row>
    <row r="15" ht="27" customHeight="1" spans="1:7">
      <c r="A15" s="13"/>
      <c r="B15" s="10"/>
      <c r="C15" s="13"/>
      <c r="D15" s="11"/>
      <c r="E15" s="12"/>
      <c r="F15" s="16"/>
      <c r="G15" s="17"/>
    </row>
    <row r="16" ht="27" customHeight="1" spans="1:4">
      <c r="A16" s="13" t="s">
        <v>56</v>
      </c>
      <c r="B16" s="10"/>
      <c r="C16" s="13" t="s">
        <v>59</v>
      </c>
      <c r="D16" s="11">
        <f>D17+D18+D19+D20</f>
        <v>600</v>
      </c>
    </row>
    <row r="17" ht="27" customHeight="1" spans="1:4">
      <c r="A17" s="13" t="s">
        <v>248</v>
      </c>
      <c r="B17" s="10"/>
      <c r="C17" s="13" t="s">
        <v>249</v>
      </c>
      <c r="D17" s="11"/>
    </row>
    <row r="18" ht="27" customHeight="1" spans="1:4">
      <c r="A18" s="13" t="s">
        <v>250</v>
      </c>
      <c r="B18" s="10"/>
      <c r="C18" s="13" t="s">
        <v>251</v>
      </c>
      <c r="D18" s="11"/>
    </row>
    <row r="19" ht="27" customHeight="1" spans="1:4">
      <c r="A19" s="13" t="s">
        <v>252</v>
      </c>
      <c r="B19" s="10"/>
      <c r="C19" s="13" t="s">
        <v>253</v>
      </c>
      <c r="D19" s="11">
        <v>600</v>
      </c>
    </row>
    <row r="20" ht="27" customHeight="1" spans="1:4">
      <c r="A20" s="13"/>
      <c r="B20" s="10"/>
      <c r="C20" s="13" t="s">
        <v>254</v>
      </c>
      <c r="D20" s="11"/>
    </row>
    <row r="21" ht="27" customHeight="1" spans="1:4">
      <c r="A21" s="13"/>
      <c r="B21" s="10"/>
      <c r="C21" s="13"/>
      <c r="D21" s="11"/>
    </row>
    <row r="22" ht="27" customHeight="1" spans="1:4">
      <c r="A22" s="9" t="s">
        <v>70</v>
      </c>
      <c r="B22" s="10">
        <v>0</v>
      </c>
      <c r="C22" s="9" t="s">
        <v>255</v>
      </c>
      <c r="D22" s="11">
        <v>23422</v>
      </c>
    </row>
    <row r="23" ht="27" customHeight="1" spans="1:4">
      <c r="A23" s="9"/>
      <c r="B23" s="10"/>
      <c r="C23" s="9"/>
      <c r="D23" s="11"/>
    </row>
    <row r="24" ht="27" customHeight="1" spans="1:4">
      <c r="A24" s="13" t="s">
        <v>71</v>
      </c>
      <c r="B24" s="10"/>
      <c r="C24" s="9" t="s">
        <v>256</v>
      </c>
      <c r="D24" s="11"/>
    </row>
    <row r="25" ht="27" customHeight="1" spans="1:4">
      <c r="A25" s="13"/>
      <c r="B25" s="10"/>
      <c r="C25" s="13"/>
      <c r="D25" s="11"/>
    </row>
    <row r="26" ht="27" customHeight="1" spans="1:4">
      <c r="A26" s="6" t="s">
        <v>257</v>
      </c>
      <c r="B26" s="19">
        <f>B5+B16+B22+B24</f>
        <v>146424</v>
      </c>
      <c r="C26" s="6" t="s">
        <v>258</v>
      </c>
      <c r="D26" s="20">
        <f>D22+D16+D5+D24</f>
        <v>146424</v>
      </c>
    </row>
    <row r="27" ht="27" customHeight="1" spans="1:5">
      <c r="A27" s="21"/>
      <c r="B27" s="22"/>
      <c r="C27" s="21"/>
      <c r="D27" s="23"/>
      <c r="E27" s="16"/>
    </row>
    <row r="28" ht="21" customHeight="1" spans="1:4">
      <c r="A28" s="21"/>
      <c r="B28" s="22"/>
      <c r="C28" s="21"/>
      <c r="D28" s="22"/>
    </row>
    <row r="29" ht="29.45" customHeight="1"/>
    <row r="30" ht="29.45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7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  <row r="1015" ht="21" customHeight="1"/>
    <row r="1016" ht="21" customHeight="1"/>
    <row r="1017" ht="21" customHeight="1"/>
    <row r="1018" ht="21" customHeight="1"/>
    <row r="1019" ht="21" customHeight="1"/>
    <row r="1020" ht="21" customHeight="1"/>
    <row r="1021" ht="21" customHeight="1"/>
    <row r="1022" ht="21" customHeight="1"/>
    <row r="1023" ht="21" customHeight="1"/>
    <row r="1024" ht="21" customHeight="1"/>
    <row r="1025" ht="21" customHeight="1"/>
    <row r="1026" ht="21" customHeight="1"/>
    <row r="1027" ht="21" customHeight="1"/>
    <row r="1028" ht="21" customHeight="1"/>
    <row r="1029" ht="21" customHeight="1"/>
    <row r="1030" ht="21" customHeight="1"/>
    <row r="1031" ht="21" customHeight="1"/>
    <row r="1032" ht="21" customHeight="1"/>
    <row r="1033" ht="21" customHeight="1"/>
    <row r="1034" ht="21" customHeight="1"/>
    <row r="1035" ht="21" customHeight="1"/>
    <row r="1036" ht="21" customHeight="1"/>
    <row r="1037" ht="21" customHeight="1"/>
    <row r="1038" ht="21" customHeight="1"/>
    <row r="1039" ht="21" customHeight="1"/>
    <row r="1040" ht="21" customHeight="1"/>
    <row r="1041" ht="21" customHeight="1"/>
    <row r="1042" ht="21" customHeight="1"/>
    <row r="1043" ht="21" customHeight="1"/>
    <row r="1044" ht="21" customHeight="1"/>
    <row r="1045" ht="21" customHeight="1"/>
    <row r="1046" ht="21" customHeight="1"/>
    <row r="1047" ht="21" customHeight="1"/>
    <row r="1048" ht="21" customHeight="1"/>
    <row r="1049" ht="21" customHeight="1"/>
    <row r="1050" ht="21" customHeight="1"/>
    <row r="1051" ht="21" customHeight="1"/>
    <row r="1052" ht="21" customHeight="1"/>
    <row r="1053" ht="21" customHeight="1"/>
    <row r="1054" ht="21" customHeight="1"/>
    <row r="1055" ht="21" customHeight="1"/>
    <row r="1056" ht="21" customHeight="1"/>
    <row r="1057" ht="21" customHeight="1"/>
    <row r="1058" ht="21" customHeight="1"/>
    <row r="1059" ht="21" customHeight="1"/>
    <row r="1060" ht="21" customHeight="1"/>
    <row r="1061" ht="21" customHeight="1"/>
    <row r="1062" ht="21" customHeight="1"/>
    <row r="1063" ht="21" customHeight="1"/>
    <row r="1064" ht="21" customHeight="1"/>
    <row r="1065" ht="21" customHeight="1"/>
    <row r="1066" ht="21" customHeight="1"/>
    <row r="1067" ht="21" customHeight="1"/>
    <row r="1068" ht="21" customHeight="1"/>
    <row r="1069" ht="21" customHeight="1"/>
    <row r="1070" ht="21" customHeight="1"/>
    <row r="1071" ht="21" customHeight="1"/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  <row r="1170" ht="21" customHeight="1"/>
  </sheetData>
  <mergeCells count="2">
    <mergeCell ref="A2:D2"/>
    <mergeCell ref="C3:D3"/>
  </mergeCells>
  <pageMargins left="0.76875" right="0.236111111111111" top="0.529166666666667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松木一般公共预算 </vt:lpstr>
      <vt:lpstr>松木一般公共预算支出</vt:lpstr>
      <vt:lpstr>松木政府性基金预算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望川水</cp:lastModifiedBy>
  <dcterms:created xsi:type="dcterms:W3CDTF">2018-01-09T01:28:00Z</dcterms:created>
  <cp:lastPrinted>2019-01-02T08:06:00Z</cp:lastPrinted>
  <dcterms:modified xsi:type="dcterms:W3CDTF">2021-02-24T07:09:39Z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