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347"/>
  </bookViews>
  <sheets>
    <sheet name="松木一般公共预算" sheetId="6" r:id="rId1"/>
    <sheet name="松木一般公共预算支出" sheetId="7" r:id="rId2"/>
    <sheet name="松木政府性基金预算" sheetId="3" r:id="rId3"/>
  </sheets>
  <definedNames>
    <definedName name="_xlnm.Print_Area">#N/A</definedName>
    <definedName name="_xlnm.Print_Titles" hidden="1">#N/A</definedName>
  </definedNames>
  <calcPr calcId="144525"/>
</workbook>
</file>

<file path=xl/sharedStrings.xml><?xml version="1.0" encoding="utf-8"?>
<sst xmlns="http://schemas.openxmlformats.org/spreadsheetml/2006/main" count="337" uniqueCount="244">
  <si>
    <r>
      <t>2019</t>
    </r>
    <r>
      <rPr>
        <sz val="18"/>
        <rFont val="黑体"/>
        <charset val="134"/>
      </rPr>
      <t>年湖南衡阳松木经济开发区财政收支预算（草案）表</t>
    </r>
  </si>
  <si>
    <t>单位：万元</t>
  </si>
  <si>
    <r>
      <rPr>
        <sz val="11"/>
        <rFont val="宋体"/>
        <charset val="134"/>
      </rPr>
      <t>项</t>
    </r>
    <r>
      <rPr>
        <sz val="11"/>
        <rFont val="Times New Roman"/>
        <charset val="134"/>
      </rPr>
      <t xml:space="preserve">          </t>
    </r>
    <r>
      <rPr>
        <sz val="11"/>
        <rFont val="宋体"/>
        <charset val="134"/>
      </rPr>
      <t>目</t>
    </r>
  </si>
  <si>
    <t>2019年预算数</t>
  </si>
  <si>
    <r>
      <rPr>
        <sz val="11"/>
        <rFont val="Times New Roman"/>
        <charset val="134"/>
      </rPr>
      <t>2018</t>
    </r>
    <r>
      <rPr>
        <sz val="11"/>
        <rFont val="宋体"/>
        <charset val="134"/>
      </rPr>
      <t>年完成数</t>
    </r>
  </si>
  <si>
    <r>
      <rPr>
        <sz val="11"/>
        <rFont val="宋体"/>
        <charset val="134"/>
      </rPr>
      <t>比上年
增减额</t>
    </r>
  </si>
  <si>
    <r>
      <rPr>
        <sz val="11"/>
        <rFont val="宋体"/>
        <charset val="134"/>
      </rPr>
      <t>比上年
增减％</t>
    </r>
  </si>
  <si>
    <r>
      <rPr>
        <sz val="11"/>
        <rFont val="Times New Roman"/>
        <charset val="134"/>
      </rPr>
      <t>2019</t>
    </r>
    <r>
      <rPr>
        <sz val="11"/>
        <rFont val="宋体"/>
        <charset val="134"/>
      </rPr>
      <t>年预算数</t>
    </r>
  </si>
  <si>
    <r>
      <rPr>
        <sz val="11"/>
        <rFont val="宋体"/>
        <charset val="134"/>
      </rPr>
      <t>比上年</t>
    </r>
    <r>
      <rPr>
        <sz val="11"/>
        <rFont val="Times New Roman"/>
        <charset val="134"/>
      </rPr>
      <t xml:space="preserve">  
</t>
    </r>
    <r>
      <rPr>
        <sz val="11"/>
        <rFont val="宋体"/>
        <charset val="134"/>
      </rPr>
      <t>增减％</t>
    </r>
  </si>
  <si>
    <t>一、地方收入</t>
  </si>
  <si>
    <t>一、一般公共预算支出</t>
  </si>
  <si>
    <r>
      <rPr>
        <sz val="11"/>
        <rFont val="Times New Roman"/>
        <charset val="134"/>
      </rPr>
      <t>1</t>
    </r>
    <r>
      <rPr>
        <sz val="11"/>
        <rFont val="宋体"/>
        <charset val="134"/>
      </rPr>
      <t>、税收收入</t>
    </r>
  </si>
  <si>
    <r>
      <rPr>
        <sz val="11"/>
        <rFont val="Times New Roman"/>
        <charset val="134"/>
      </rPr>
      <t>1</t>
    </r>
    <r>
      <rPr>
        <sz val="11"/>
        <rFont val="宋体"/>
        <charset val="134"/>
      </rPr>
      <t>、一般公共服务支出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</si>
  <si>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增值税</t>
    </r>
  </si>
  <si>
    <r>
      <rPr>
        <sz val="11"/>
        <rFont val="Times New Roman"/>
        <charset val="134"/>
      </rPr>
      <t>2</t>
    </r>
    <r>
      <rPr>
        <sz val="11"/>
        <rFont val="宋体"/>
        <charset val="134"/>
      </rPr>
      <t>、国防支出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</si>
  <si>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营业税</t>
    </r>
  </si>
  <si>
    <r>
      <rPr>
        <sz val="11"/>
        <rFont val="Times New Roman"/>
        <charset val="134"/>
      </rPr>
      <t>3</t>
    </r>
    <r>
      <rPr>
        <sz val="11"/>
        <rFont val="宋体"/>
        <charset val="134"/>
      </rPr>
      <t>、公共安全支出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</si>
  <si>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企业所得税</t>
    </r>
  </si>
  <si>
    <r>
      <rPr>
        <sz val="11"/>
        <rFont val="Times New Roman"/>
        <charset val="134"/>
      </rPr>
      <t>4</t>
    </r>
    <r>
      <rPr>
        <sz val="11"/>
        <rFont val="宋体"/>
        <charset val="134"/>
      </rPr>
      <t>、教育支出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</si>
  <si>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个人所得税</t>
    </r>
  </si>
  <si>
    <r>
      <rPr>
        <sz val="11"/>
        <rFont val="Times New Roman"/>
        <charset val="134"/>
      </rPr>
      <t>5</t>
    </r>
    <r>
      <rPr>
        <sz val="11"/>
        <rFont val="宋体"/>
        <charset val="134"/>
      </rPr>
      <t>、科学技术支出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</si>
  <si>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资源税</t>
    </r>
  </si>
  <si>
    <r>
      <rPr>
        <sz val="11"/>
        <rFont val="Times New Roman"/>
        <charset val="134"/>
      </rPr>
      <t>6</t>
    </r>
    <r>
      <rPr>
        <sz val="11"/>
        <rFont val="宋体"/>
        <charset val="134"/>
      </rPr>
      <t>、文化体育与传媒支出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</si>
  <si>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房产税</t>
    </r>
  </si>
  <si>
    <r>
      <rPr>
        <sz val="11"/>
        <rFont val="Times New Roman"/>
        <charset val="134"/>
      </rPr>
      <t>7</t>
    </r>
    <r>
      <rPr>
        <sz val="11"/>
        <rFont val="宋体"/>
        <charset val="134"/>
      </rPr>
      <t>、社会保障和就业支出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</si>
  <si>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印花税</t>
    </r>
  </si>
  <si>
    <r>
      <rPr>
        <sz val="11"/>
        <rFont val="Times New Roman"/>
        <charset val="134"/>
      </rPr>
      <t>8</t>
    </r>
    <r>
      <rPr>
        <sz val="11"/>
        <rFont val="宋体"/>
        <charset val="134"/>
      </rPr>
      <t>、医疗卫生与计划生育支出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</si>
  <si>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城镇土地使用税</t>
    </r>
  </si>
  <si>
    <r>
      <rPr>
        <sz val="11"/>
        <rFont val="Times New Roman"/>
        <charset val="134"/>
      </rPr>
      <t>9</t>
    </r>
    <r>
      <rPr>
        <sz val="11"/>
        <rFont val="宋体"/>
        <charset val="134"/>
      </rPr>
      <t>、节能环保支出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</si>
  <si>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土地增值税</t>
    </r>
  </si>
  <si>
    <r>
      <rPr>
        <sz val="11"/>
        <rFont val="Times New Roman"/>
        <charset val="134"/>
      </rPr>
      <t>10</t>
    </r>
    <r>
      <rPr>
        <sz val="11"/>
        <rFont val="宋体"/>
        <charset val="134"/>
      </rPr>
      <t>、城乡社区支出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</si>
  <si>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车船税</t>
    </r>
  </si>
  <si>
    <r>
      <rPr>
        <sz val="11"/>
        <rFont val="Times New Roman"/>
        <charset val="134"/>
      </rPr>
      <t>11</t>
    </r>
    <r>
      <rPr>
        <sz val="11"/>
        <rFont val="宋体"/>
        <charset val="134"/>
      </rPr>
      <t>、农林水支出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</si>
  <si>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耕地占用税</t>
    </r>
  </si>
  <si>
    <r>
      <rPr>
        <sz val="11"/>
        <rFont val="Times New Roman"/>
        <charset val="134"/>
      </rPr>
      <t>12</t>
    </r>
    <r>
      <rPr>
        <sz val="11"/>
        <rFont val="宋体"/>
        <charset val="134"/>
      </rPr>
      <t>、交通运输支出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</si>
  <si>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契税</t>
    </r>
  </si>
  <si>
    <r>
      <rPr>
        <sz val="11"/>
        <rFont val="Times New Roman"/>
        <charset val="134"/>
      </rPr>
      <t>13</t>
    </r>
    <r>
      <rPr>
        <sz val="11"/>
        <rFont val="宋体"/>
        <charset val="134"/>
      </rPr>
      <t>、资源勘探信息等支出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</si>
  <si>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烟叶税</t>
    </r>
  </si>
  <si>
    <r>
      <rPr>
        <sz val="11"/>
        <rFont val="Times New Roman"/>
        <charset val="134"/>
      </rPr>
      <t>14</t>
    </r>
    <r>
      <rPr>
        <sz val="11"/>
        <rFont val="宋体"/>
        <charset val="134"/>
      </rPr>
      <t>、商业服务业等支出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</si>
  <si>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环境保护税</t>
    </r>
  </si>
  <si>
    <r>
      <rPr>
        <sz val="11"/>
        <rFont val="Times New Roman"/>
        <charset val="134"/>
      </rPr>
      <t>15</t>
    </r>
    <r>
      <rPr>
        <sz val="11"/>
        <rFont val="宋体"/>
        <charset val="134"/>
      </rPr>
      <t>、金融支出</t>
    </r>
  </si>
  <si>
    <r>
      <rPr>
        <sz val="11"/>
        <rFont val="Times New Roman"/>
        <charset val="134"/>
      </rPr>
      <t>2</t>
    </r>
    <r>
      <rPr>
        <sz val="11"/>
        <rFont val="宋体"/>
        <charset val="134"/>
      </rPr>
      <t>、非税收入</t>
    </r>
  </si>
  <si>
    <r>
      <rPr>
        <sz val="11"/>
        <rFont val="Times New Roman"/>
        <charset val="134"/>
      </rPr>
      <t>16</t>
    </r>
    <r>
      <rPr>
        <sz val="11"/>
        <rFont val="宋体"/>
        <charset val="134"/>
      </rPr>
      <t>、国土海洋气象等支出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</si>
  <si>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专项收入</t>
    </r>
  </si>
  <si>
    <r>
      <rPr>
        <sz val="11"/>
        <rFont val="Times New Roman"/>
        <charset val="134"/>
      </rPr>
      <t>17</t>
    </r>
    <r>
      <rPr>
        <sz val="11"/>
        <rFont val="宋体"/>
        <charset val="134"/>
      </rPr>
      <t>、住房保障支出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</si>
  <si>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行政事业性收费收入</t>
    </r>
  </si>
  <si>
    <r>
      <rPr>
        <sz val="11"/>
        <rFont val="Times New Roman"/>
        <charset val="134"/>
      </rPr>
      <t>18</t>
    </r>
    <r>
      <rPr>
        <sz val="11"/>
        <rFont val="宋体"/>
        <charset val="134"/>
      </rPr>
      <t>、灾害防治及应急管理支出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</si>
  <si>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罚没收入</t>
    </r>
  </si>
  <si>
    <r>
      <rPr>
        <sz val="11"/>
        <rFont val="Times New Roman"/>
        <charset val="134"/>
      </rPr>
      <t>19</t>
    </r>
    <r>
      <rPr>
        <sz val="11"/>
        <rFont val="宋体"/>
        <charset val="134"/>
      </rPr>
      <t>、粮油物资储备支出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</si>
  <si>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国有资本经营收入</t>
    </r>
  </si>
  <si>
    <r>
      <rPr>
        <sz val="11"/>
        <rFont val="Times New Roman"/>
        <charset val="134"/>
      </rPr>
      <t>20</t>
    </r>
    <r>
      <rPr>
        <sz val="11"/>
        <rFont val="宋体"/>
        <charset val="134"/>
      </rPr>
      <t>、预备费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</si>
  <si>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国有资源（资产）有偿使用收入</t>
    </r>
  </si>
  <si>
    <r>
      <rPr>
        <sz val="11"/>
        <rFont val="Times New Roman"/>
        <charset val="134"/>
      </rPr>
      <t>21</t>
    </r>
    <r>
      <rPr>
        <sz val="11"/>
        <rFont val="宋体"/>
        <charset val="134"/>
      </rPr>
      <t>、债务付息支出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</si>
  <si>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其他收入</t>
    </r>
  </si>
  <si>
    <r>
      <rPr>
        <sz val="11"/>
        <rFont val="Times New Roman"/>
        <charset val="134"/>
      </rPr>
      <t>22</t>
    </r>
    <r>
      <rPr>
        <sz val="11"/>
        <rFont val="宋体"/>
        <charset val="134"/>
      </rPr>
      <t>、债务发行费用支出</t>
    </r>
  </si>
  <si>
    <t>二、上级补助收入</t>
  </si>
  <si>
    <r>
      <rPr>
        <sz val="11"/>
        <rFont val="Times New Roman"/>
        <charset val="134"/>
      </rPr>
      <t>23</t>
    </r>
    <r>
      <rPr>
        <sz val="11"/>
        <rFont val="宋体"/>
        <charset val="134"/>
      </rPr>
      <t>、其他支出</t>
    </r>
  </si>
  <si>
    <r>
      <rPr>
        <sz val="11"/>
        <rFont val="Times New Roman"/>
        <charset val="134"/>
      </rPr>
      <t>1</t>
    </r>
    <r>
      <rPr>
        <sz val="11"/>
        <rFont val="宋体"/>
        <charset val="134"/>
      </rPr>
      <t>、返还性收入</t>
    </r>
  </si>
  <si>
    <t>二、上解上级支出</t>
  </si>
  <si>
    <r>
      <rPr>
        <sz val="11"/>
        <rFont val="Times New Roman"/>
        <charset val="134"/>
      </rPr>
      <t>2</t>
    </r>
    <r>
      <rPr>
        <sz val="11"/>
        <rFont val="宋体"/>
        <charset val="134"/>
      </rPr>
      <t>、一般性转移支付收入</t>
    </r>
  </si>
  <si>
    <r>
      <rPr>
        <sz val="11"/>
        <rFont val="Times New Roman"/>
        <charset val="134"/>
      </rPr>
      <t>1</t>
    </r>
    <r>
      <rPr>
        <sz val="11"/>
        <rFont val="宋体"/>
        <charset val="134"/>
      </rPr>
      <t>、体制结算上解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</si>
  <si>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均衡性转移支付收入</t>
    </r>
  </si>
  <si>
    <r>
      <rPr>
        <sz val="11"/>
        <rFont val="Times New Roman"/>
        <charset val="134"/>
      </rPr>
      <t>2</t>
    </r>
    <r>
      <rPr>
        <sz val="11"/>
        <rFont val="宋体"/>
        <charset val="134"/>
      </rPr>
      <t>、其他上解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</si>
  <si>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体制结算补助收入</t>
    </r>
  </si>
  <si>
    <t>三、预算结余</t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</si>
  <si>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其他补助收入</t>
    </r>
  </si>
  <si>
    <t>四、调出资金</t>
  </si>
  <si>
    <r>
      <rPr>
        <sz val="11"/>
        <rFont val="Times New Roman"/>
        <charset val="134"/>
      </rPr>
      <t>3</t>
    </r>
    <r>
      <rPr>
        <sz val="11"/>
        <rFont val="宋体"/>
        <charset val="134"/>
      </rPr>
      <t>、专项转移支付收入</t>
    </r>
  </si>
  <si>
    <t>五、安排预算稳定调节基金</t>
  </si>
  <si>
    <t>三、上年结余收入</t>
  </si>
  <si>
    <t>四、调入资金</t>
  </si>
  <si>
    <t>五、调入预算稳定调节基金</t>
  </si>
  <si>
    <t>收入合计</t>
  </si>
  <si>
    <t>支出合计</t>
  </si>
  <si>
    <t>备注：2018年上报市人大湖南衡阳松木经开区财政收支预算（草案）表中地方收入是按照市区两级收入填列，导致预算数和完成数金额差距过大。本次预算草案中2018年完成数是按区级收入填列。特此说明。</t>
  </si>
  <si>
    <r>
      <rPr>
        <sz val="18"/>
        <rFont val="Times New Roman"/>
        <charset val="134"/>
      </rPr>
      <t>2019</t>
    </r>
    <r>
      <rPr>
        <sz val="18"/>
        <rFont val="黑体"/>
        <charset val="134"/>
      </rPr>
      <t>年衡阳市松木经济开发区财政支出预算</t>
    </r>
    <r>
      <rPr>
        <sz val="18"/>
        <rFont val="Times New Roman"/>
        <charset val="134"/>
      </rPr>
      <t>(</t>
    </r>
    <r>
      <rPr>
        <sz val="18"/>
        <rFont val="黑体"/>
        <charset val="134"/>
      </rPr>
      <t>草案</t>
    </r>
    <r>
      <rPr>
        <sz val="18"/>
        <rFont val="Times New Roman"/>
        <charset val="134"/>
      </rPr>
      <t>)</t>
    </r>
    <r>
      <rPr>
        <sz val="18"/>
        <rFont val="黑体"/>
        <charset val="134"/>
      </rPr>
      <t>明细表</t>
    </r>
  </si>
  <si>
    <t>功能科目</t>
  </si>
  <si>
    <t>科目名称</t>
  </si>
  <si>
    <t>类</t>
  </si>
  <si>
    <t>款</t>
  </si>
  <si>
    <t>项</t>
  </si>
  <si>
    <t>合计</t>
  </si>
  <si>
    <t>一般公共服务支出</t>
  </si>
  <si>
    <t>03</t>
  </si>
  <si>
    <t xml:space="preserve">  政府办公厅（室）及相关机构事务</t>
  </si>
  <si>
    <t>01</t>
  </si>
  <si>
    <t xml:space="preserve">    行政运行</t>
  </si>
  <si>
    <t>08</t>
  </si>
  <si>
    <t xml:space="preserve">    信访事务</t>
  </si>
  <si>
    <t>05</t>
  </si>
  <si>
    <t xml:space="preserve">  统计信息事务</t>
  </si>
  <si>
    <t>07</t>
  </si>
  <si>
    <t xml:space="preserve">    专项普查活动</t>
  </si>
  <si>
    <t>06</t>
  </si>
  <si>
    <t xml:space="preserve">  财政事务</t>
  </si>
  <si>
    <t>02</t>
  </si>
  <si>
    <t xml:space="preserve">    一般行政管理事务</t>
  </si>
  <si>
    <t xml:space="preserve">    财政国库业务</t>
  </si>
  <si>
    <t xml:space="preserve">  税收事务</t>
  </si>
  <si>
    <t xml:space="preserve">    协税护税</t>
  </si>
  <si>
    <t xml:space="preserve">  纪检监察事务</t>
  </si>
  <si>
    <t xml:space="preserve">    其他纪检监察事务支出</t>
  </si>
  <si>
    <t xml:space="preserve">  商贸事务</t>
  </si>
  <si>
    <t xml:space="preserve">    招商引资</t>
  </si>
  <si>
    <t xml:space="preserve">  群众团体事务</t>
  </si>
  <si>
    <t xml:space="preserve">    工会事务</t>
  </si>
  <si>
    <t>99</t>
  </si>
  <si>
    <t xml:space="preserve">    其他群众团体事务支出</t>
  </si>
  <si>
    <t xml:space="preserve">  宣传事务</t>
  </si>
  <si>
    <t>36</t>
  </si>
  <si>
    <t xml:space="preserve">  其他共产党事务支出</t>
  </si>
  <si>
    <t>国防支出</t>
  </si>
  <si>
    <t xml:space="preserve">  国防动员</t>
  </si>
  <si>
    <t xml:space="preserve">    民兵</t>
  </si>
  <si>
    <t>公共安全支出</t>
  </si>
  <si>
    <t xml:space="preserve">  公安</t>
  </si>
  <si>
    <t xml:space="preserve">    其他公安支出</t>
  </si>
  <si>
    <t>教育支出</t>
  </si>
  <si>
    <t xml:space="preserve">  教育管理事务</t>
  </si>
  <si>
    <t xml:space="preserve">  普通教育</t>
  </si>
  <si>
    <t xml:space="preserve">    小学教育</t>
  </si>
  <si>
    <t>206</t>
  </si>
  <si>
    <t>科学技术支出</t>
  </si>
  <si>
    <t>04</t>
  </si>
  <si>
    <t xml:space="preserve">  技术研究与开发</t>
  </si>
  <si>
    <t xml:space="preserve">    科技成果转化与扩散</t>
  </si>
  <si>
    <t>文化体育与传媒支出</t>
  </si>
  <si>
    <t xml:space="preserve">  文化</t>
  </si>
  <si>
    <t>社会保障和就业支出</t>
  </si>
  <si>
    <t xml:space="preserve">  人力资源和社会保障管理事务</t>
  </si>
  <si>
    <t xml:space="preserve">    信息化建设</t>
  </si>
  <si>
    <t xml:space="preserve">  民政管理事务</t>
  </si>
  <si>
    <t xml:space="preserve">    基层政权和社区建设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</si>
  <si>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</si>
  <si>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</si>
  <si>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</si>
  <si>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>26</t>
  </si>
  <si>
    <t xml:space="preserve">  财政对基本养老保险基金的补助</t>
  </si>
  <si>
    <t xml:space="preserve">    财政对城乡居民基本养老保险基金的补助</t>
  </si>
  <si>
    <t xml:space="preserve">  就业补助</t>
  </si>
  <si>
    <t xml:space="preserve">    其他就业补助支出</t>
  </si>
  <si>
    <t xml:space="preserve">  抚恤</t>
  </si>
  <si>
    <t xml:space="preserve">    在乡复员、退伍军人生活补助</t>
  </si>
  <si>
    <t xml:space="preserve">    义务兵优待</t>
  </si>
  <si>
    <t xml:space="preserve">  残疾人事业</t>
  </si>
  <si>
    <t xml:space="preserve">    其他残疾人事业支出</t>
  </si>
  <si>
    <t xml:space="preserve">  其他生活救助</t>
  </si>
  <si>
    <t xml:space="preserve">    其他农村生活救助</t>
  </si>
  <si>
    <t>医疗卫生与计划生育支出</t>
  </si>
  <si>
    <t xml:space="preserve">  基层医疗卫生机构</t>
  </si>
  <si>
    <t xml:space="preserve">    乡镇卫生院</t>
  </si>
  <si>
    <t>11</t>
  </si>
  <si>
    <t xml:space="preserve">  行政事业单位医疗</t>
  </si>
  <si>
    <t xml:space="preserve">    行政单位医疗</t>
  </si>
  <si>
    <t xml:space="preserve">  计划生育事务</t>
  </si>
  <si>
    <t>17</t>
  </si>
  <si>
    <t xml:space="preserve">    计划生育服务</t>
  </si>
  <si>
    <t xml:space="preserve">    其他计划生育事务支出</t>
  </si>
  <si>
    <t>节能环保支出</t>
  </si>
  <si>
    <t xml:space="preserve">  环境保护管理事务</t>
  </si>
  <si>
    <t xml:space="preserve">    生态环境保护宣传</t>
  </si>
  <si>
    <t xml:space="preserve">  环境监测与监察</t>
  </si>
  <si>
    <t xml:space="preserve">    其他环境监测与监察支出</t>
  </si>
  <si>
    <t xml:space="preserve">  污染防治</t>
  </si>
  <si>
    <t>　  水体</t>
  </si>
  <si>
    <t>　  其他污染防治支出</t>
  </si>
  <si>
    <t>城乡社区支出</t>
  </si>
  <si>
    <t xml:space="preserve">  城乡社区管理事务</t>
  </si>
  <si>
    <t xml:space="preserve">    城管执法</t>
  </si>
  <si>
    <t xml:space="preserve">    其他城乡社区管理事务支出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</si>
  <si>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</si>
  <si>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</si>
  <si>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</si>
  <si>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</t>
  </si>
  <si>
    <t xml:space="preserve">    城乡社区环境卫生</t>
  </si>
  <si>
    <t>农林水支出</t>
  </si>
  <si>
    <t xml:space="preserve">  农业</t>
  </si>
  <si>
    <t>　  病虫害控制</t>
  </si>
  <si>
    <t xml:space="preserve">    农村公益事业</t>
  </si>
  <si>
    <t>42</t>
  </si>
  <si>
    <t xml:space="preserve">    农村道路建设</t>
  </si>
  <si>
    <t xml:space="preserve">  扶贫</t>
  </si>
  <si>
    <t>　　农村基础设施建设</t>
  </si>
  <si>
    <t>　　社会发展</t>
  </si>
  <si>
    <t xml:space="preserve">  农村综合改革</t>
  </si>
  <si>
    <t>　　对村民委员会和村党支部的补助</t>
  </si>
  <si>
    <t xml:space="preserve">  其他农林水支出</t>
  </si>
  <si>
    <t>　　其他农林水支出</t>
  </si>
  <si>
    <t>资源勘探信息等支出</t>
  </si>
  <si>
    <t xml:space="preserve">  支持中小企业发展和管理</t>
  </si>
  <si>
    <t xml:space="preserve">    中小企业发展专项</t>
  </si>
  <si>
    <t xml:space="preserve">  其他资源勘探信息等支出</t>
  </si>
  <si>
    <t xml:space="preserve">    其他资源勘探信息等支出</t>
  </si>
  <si>
    <t>217</t>
  </si>
  <si>
    <t>金融支出</t>
  </si>
  <si>
    <t xml:space="preserve">  金融部门监管支出</t>
  </si>
  <si>
    <t xml:space="preserve">    金融部门其他监管支出</t>
  </si>
  <si>
    <t>自然资源海洋气象等支出</t>
  </si>
  <si>
    <t xml:space="preserve">  自然资源事务</t>
  </si>
  <si>
    <t>12</t>
  </si>
  <si>
    <t xml:space="preserve">    土地资源储备支出</t>
  </si>
  <si>
    <t>住房保障支出</t>
  </si>
  <si>
    <t xml:space="preserve">  保障性安居工程支出</t>
  </si>
  <si>
    <t xml:space="preserve">    棚户区改造</t>
  </si>
  <si>
    <t xml:space="preserve">  住房改革支出</t>
  </si>
  <si>
    <t xml:space="preserve">    住房公积金</t>
  </si>
  <si>
    <t>224</t>
  </si>
  <si>
    <t>灾害防治及应急管理支出</t>
  </si>
  <si>
    <t xml:space="preserve">  应急管理事务</t>
  </si>
  <si>
    <t xml:space="preserve">    安全监管</t>
  </si>
  <si>
    <t>09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</si>
  <si>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</si>
  <si>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</si>
  <si>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</si>
  <si>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</si>
  <si>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>227</t>
  </si>
  <si>
    <t>预备费</t>
  </si>
  <si>
    <t>其他支出</t>
  </si>
  <si>
    <t xml:space="preserve">  其他支出</t>
  </si>
  <si>
    <t xml:space="preserve">    其他支出</t>
  </si>
  <si>
    <r>
      <rPr>
        <sz val="16"/>
        <rFont val="Times New Roman"/>
        <charset val="134"/>
      </rPr>
      <t>2019</t>
    </r>
    <r>
      <rPr>
        <sz val="16"/>
        <rFont val="黑体"/>
        <charset val="134"/>
      </rPr>
      <t>年衡阳市松木经济开发区政府性基金收支预算（草案）表</t>
    </r>
  </si>
  <si>
    <t xml:space="preserve">                    单位：万元</t>
  </si>
  <si>
    <t>项目</t>
  </si>
  <si>
    <r>
      <rPr>
        <sz val="11"/>
        <rFont val="Times New Roman"/>
        <charset val="134"/>
      </rPr>
      <t>2019</t>
    </r>
    <r>
      <rPr>
        <sz val="11"/>
        <rFont val="宋体"/>
        <charset val="134"/>
      </rPr>
      <t>年
预算数</t>
    </r>
  </si>
  <si>
    <t>一、政府性基金收入合计</t>
  </si>
  <si>
    <t>一、政府性基金支出合计</t>
  </si>
  <si>
    <t xml:space="preserve">    国有土地使用权出让收入</t>
  </si>
  <si>
    <t xml:space="preserve">    国有土地使用权出让收入及对应专项债务收入安排的支出</t>
  </si>
  <si>
    <t xml:space="preserve">      土地出让价款收入</t>
  </si>
  <si>
    <t xml:space="preserve">      征地和拆迁补偿支出</t>
  </si>
  <si>
    <t xml:space="preserve">      土地开发支出</t>
  </si>
  <si>
    <t xml:space="preserve">      城市建设支出</t>
  </si>
  <si>
    <t xml:space="preserve">      棚户区改造支出</t>
  </si>
  <si>
    <t xml:space="preserve">    政府性基金转移收入</t>
  </si>
  <si>
    <t xml:space="preserve">    政府性基金转移支付</t>
  </si>
  <si>
    <t xml:space="preserve">    　政府性基金补助收入</t>
  </si>
  <si>
    <t xml:space="preserve">    　政府性基金补助支出</t>
  </si>
  <si>
    <t xml:space="preserve">    　政府性基金上解收入</t>
  </si>
  <si>
    <t xml:space="preserve">    　政府性基金上解支出</t>
  </si>
  <si>
    <t xml:space="preserve">    地震灾后恢复重建补助支出</t>
  </si>
  <si>
    <t>三、调出资金</t>
  </si>
  <si>
    <t>四、年终结余</t>
  </si>
  <si>
    <t>收入总计</t>
  </si>
  <si>
    <t>支出总计</t>
  </si>
</sst>
</file>

<file path=xl/styles.xml><?xml version="1.0" encoding="utf-8"?>
<styleSheet xmlns="http://schemas.openxmlformats.org/spreadsheetml/2006/main">
  <numFmts count="13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_ * #,##0.000_ ;_ * \-#,##0.000_ ;_ * &quot;-&quot;_ ;_ @_ "/>
    <numFmt numFmtId="178" formatCode="0_);[Red]\(0\)"/>
    <numFmt numFmtId="179" formatCode="\¥* _-#,##0;\¥* \-#,##0;\¥* _-&quot;-&quot;;@"/>
    <numFmt numFmtId="180" formatCode="0_ "/>
    <numFmt numFmtId="181" formatCode="_ * #,##0_ ;_ * \-#,##0_ ;_ * &quot;-&quot;??_ ;_ @_ "/>
    <numFmt numFmtId="182" formatCode="#,##0.0000000"/>
    <numFmt numFmtId="183" formatCode="#,##0_ "/>
    <numFmt numFmtId="184" formatCode="0.00_ "/>
  </numFmts>
  <fonts count="37">
    <font>
      <sz val="11"/>
      <color theme="1"/>
      <name val="等线"/>
      <charset val="134"/>
      <scheme val="minor"/>
    </font>
    <font>
      <sz val="9"/>
      <name val="宋体"/>
      <charset val="134"/>
    </font>
    <font>
      <sz val="11"/>
      <name val="Times New Roman"/>
      <charset val="134"/>
    </font>
    <font>
      <sz val="16"/>
      <name val="Times New Roman"/>
      <charset val="134"/>
    </font>
    <font>
      <sz val="11"/>
      <name val="宋体"/>
      <charset val="134"/>
    </font>
    <font>
      <sz val="18"/>
      <name val="Times New Roman"/>
      <charset val="134"/>
    </font>
    <font>
      <sz val="16"/>
      <name val="宋体"/>
      <charset val="134"/>
    </font>
    <font>
      <sz val="9"/>
      <name val="Times New Roman"/>
      <charset val="134"/>
    </font>
    <font>
      <sz val="10"/>
      <name val="Times New Roman"/>
      <charset val="134"/>
    </font>
    <font>
      <sz val="12"/>
      <name val="黑体"/>
      <charset val="134"/>
    </font>
    <font>
      <sz val="10"/>
      <name val="楷体_GB2312"/>
      <charset val="134"/>
    </font>
    <font>
      <sz val="12"/>
      <name val="楷体_GB2312"/>
      <charset val="134"/>
    </font>
    <font>
      <sz val="12"/>
      <name val="Times New Roman"/>
      <charset val="134"/>
    </font>
    <font>
      <b/>
      <sz val="11"/>
      <color theme="1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2"/>
      <name val="宋体"/>
      <charset val="134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0"/>
      <name val="Arial"/>
      <charset val="134"/>
    </font>
    <font>
      <sz val="16"/>
      <name val="黑体"/>
      <charset val="134"/>
    </font>
    <font>
      <sz val="18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0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/>
    <xf numFmtId="0" fontId="27" fillId="0" borderId="0" applyNumberFormat="0" applyFill="0" applyBorder="0" applyAlignment="0" applyProtection="0">
      <alignment vertical="center"/>
    </xf>
    <xf numFmtId="0" fontId="1" fillId="0" borderId="0"/>
    <xf numFmtId="0" fontId="0" fillId="14" borderId="13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/>
    <xf numFmtId="0" fontId="17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6" fillId="3" borderId="10" applyNumberFormat="0" applyAlignment="0" applyProtection="0">
      <alignment vertical="center"/>
    </xf>
    <xf numFmtId="0" fontId="30" fillId="3" borderId="11" applyNumberFormat="0" applyAlignment="0" applyProtection="0">
      <alignment vertical="center"/>
    </xf>
    <xf numFmtId="0" fontId="32" fillId="20" borderId="15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179" fontId="34" fillId="0" borderId="0" applyFont="0" applyFill="0" applyBorder="0" applyAlignment="0" applyProtection="0"/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1" fillId="0" borderId="0" xfId="38" applyFont="1">
      <alignment vertical="center"/>
    </xf>
    <xf numFmtId="0" fontId="2" fillId="0" borderId="0" xfId="38" applyFont="1" applyAlignment="1">
      <alignment horizontal="center" vertical="center"/>
    </xf>
    <xf numFmtId="179" fontId="2" fillId="0" borderId="0" xfId="51" applyFont="1" applyAlignment="1">
      <alignment horizontal="center" vertical="center"/>
    </xf>
    <xf numFmtId="0" fontId="3" fillId="0" borderId="0" xfId="38" applyFont="1" applyAlignment="1">
      <alignment horizontal="center" vertical="center"/>
    </xf>
    <xf numFmtId="0" fontId="4" fillId="0" borderId="1" xfId="38" applyFont="1" applyBorder="1" applyAlignment="1">
      <alignment horizontal="right" vertical="center"/>
    </xf>
    <xf numFmtId="0" fontId="4" fillId="0" borderId="2" xfId="38" applyFont="1" applyBorder="1" applyAlignment="1">
      <alignment horizontal="center" vertical="center" wrapText="1"/>
    </xf>
    <xf numFmtId="0" fontId="2" fillId="0" borderId="2" xfId="38" applyFont="1" applyBorder="1" applyAlignment="1">
      <alignment horizontal="center" vertical="center" wrapText="1"/>
    </xf>
    <xf numFmtId="179" fontId="2" fillId="0" borderId="2" xfId="51" applyFont="1" applyBorder="1" applyAlignment="1">
      <alignment horizontal="center" vertical="center" wrapText="1"/>
    </xf>
    <xf numFmtId="0" fontId="4" fillId="0" borderId="2" xfId="38" applyFont="1" applyBorder="1" applyAlignment="1">
      <alignment horizontal="left" vertical="center" wrapText="1"/>
    </xf>
    <xf numFmtId="178" fontId="2" fillId="0" borderId="2" xfId="38" applyNumberFormat="1" applyFont="1" applyBorder="1" applyAlignment="1">
      <alignment horizontal="right" vertical="center" wrapText="1"/>
    </xf>
    <xf numFmtId="178" fontId="2" fillId="0" borderId="2" xfId="51" applyNumberFormat="1" applyFont="1" applyBorder="1" applyAlignment="1">
      <alignment horizontal="right" vertical="center" wrapText="1"/>
    </xf>
    <xf numFmtId="41" fontId="1" fillId="0" borderId="0" xfId="38" applyNumberFormat="1" applyFont="1">
      <alignment vertical="center"/>
    </xf>
    <xf numFmtId="0" fontId="4" fillId="0" borderId="2" xfId="38" applyFont="1" applyBorder="1" applyAlignment="1">
      <alignment vertical="center" wrapText="1"/>
    </xf>
    <xf numFmtId="177" fontId="1" fillId="0" borderId="0" xfId="38" applyNumberFormat="1" applyFont="1">
      <alignment vertical="center"/>
    </xf>
    <xf numFmtId="178" fontId="1" fillId="0" borderId="0" xfId="38" applyNumberFormat="1" applyFont="1">
      <alignment vertical="center"/>
    </xf>
    <xf numFmtId="181" fontId="1" fillId="0" borderId="0" xfId="38" applyNumberFormat="1" applyFont="1">
      <alignment vertical="center"/>
    </xf>
    <xf numFmtId="178" fontId="2" fillId="2" borderId="2" xfId="51" applyNumberFormat="1" applyFont="1" applyFill="1" applyBorder="1" applyAlignment="1">
      <alignment horizontal="right" vertical="center" wrapText="1"/>
    </xf>
    <xf numFmtId="178" fontId="2" fillId="0" borderId="2" xfId="38" applyNumberFormat="1" applyFont="1" applyBorder="1" applyAlignment="1">
      <alignment horizontal="right" vertical="center"/>
    </xf>
    <xf numFmtId="178" fontId="2" fillId="0" borderId="2" xfId="51" applyNumberFormat="1" applyFont="1" applyBorder="1" applyAlignment="1">
      <alignment horizontal="right" vertical="center"/>
    </xf>
    <xf numFmtId="0" fontId="1" fillId="0" borderId="0" xfId="38" applyFont="1" applyAlignment="1">
      <alignment horizontal="left" vertical="center" wrapText="1"/>
    </xf>
    <xf numFmtId="0" fontId="2" fillId="0" borderId="0" xfId="38" applyFont="1" applyAlignment="1">
      <alignment horizontal="center" vertical="center" wrapText="1"/>
    </xf>
    <xf numFmtId="178" fontId="2" fillId="0" borderId="0" xfId="38" applyNumberFormat="1" applyFont="1" applyAlignment="1">
      <alignment horizontal="center" vertical="center" wrapText="1"/>
    </xf>
    <xf numFmtId="49" fontId="1" fillId="0" borderId="0" xfId="38" applyNumberFormat="1" applyFont="1" applyFill="1">
      <alignment vertical="center"/>
    </xf>
    <xf numFmtId="49" fontId="1" fillId="0" borderId="0" xfId="38" applyNumberFormat="1" applyFont="1" applyFill="1" applyAlignment="1">
      <alignment horizontal="center" vertical="center"/>
    </xf>
    <xf numFmtId="0" fontId="4" fillId="0" borderId="0" xfId="38" applyFont="1" applyFill="1">
      <alignment vertical="center"/>
    </xf>
    <xf numFmtId="3" fontId="2" fillId="0" borderId="0" xfId="38" applyNumberFormat="1" applyFont="1" applyFill="1" applyAlignment="1">
      <alignment horizontal="center" vertical="center"/>
    </xf>
    <xf numFmtId="0" fontId="1" fillId="0" borderId="0" xfId="38" applyFont="1" applyFill="1">
      <alignment vertical="center"/>
    </xf>
    <xf numFmtId="0" fontId="5" fillId="0" borderId="0" xfId="38" applyNumberFormat="1" applyFont="1" applyFill="1" applyAlignment="1" applyProtection="1">
      <alignment horizontal="center" vertical="center"/>
    </xf>
    <xf numFmtId="49" fontId="6" fillId="0" borderId="0" xfId="38" applyNumberFormat="1" applyFont="1" applyFill="1" applyAlignment="1" applyProtection="1">
      <alignment horizontal="center" vertical="center"/>
    </xf>
    <xf numFmtId="0" fontId="4" fillId="0" borderId="0" xfId="38" applyNumberFormat="1" applyFont="1" applyFill="1" applyAlignment="1" applyProtection="1">
      <alignment horizontal="center" vertical="center"/>
    </xf>
    <xf numFmtId="3" fontId="2" fillId="0" borderId="0" xfId="38" applyNumberFormat="1" applyFont="1" applyFill="1" applyAlignment="1" applyProtection="1">
      <alignment horizontal="center" vertical="center"/>
    </xf>
    <xf numFmtId="49" fontId="7" fillId="0" borderId="0" xfId="38" applyNumberFormat="1" applyFont="1" applyFill="1">
      <alignment vertical="center"/>
    </xf>
    <xf numFmtId="49" fontId="8" fillId="0" borderId="0" xfId="38" applyNumberFormat="1" applyFont="1" applyFill="1">
      <alignment vertical="center"/>
    </xf>
    <xf numFmtId="49" fontId="8" fillId="0" borderId="0" xfId="38" applyNumberFormat="1" applyFont="1" applyFill="1" applyAlignment="1">
      <alignment horizontal="center" vertical="center"/>
    </xf>
    <xf numFmtId="3" fontId="4" fillId="0" borderId="0" xfId="38" applyNumberFormat="1" applyFont="1" applyFill="1" applyAlignment="1">
      <alignment horizontal="right" vertical="center"/>
    </xf>
    <xf numFmtId="49" fontId="4" fillId="0" borderId="2" xfId="14" applyNumberFormat="1" applyFont="1" applyFill="1" applyBorder="1" applyAlignment="1" applyProtection="1">
      <alignment horizontal="center" vertical="center" wrapText="1"/>
    </xf>
    <xf numFmtId="49" fontId="2" fillId="0" borderId="2" xfId="14" applyNumberFormat="1" applyFont="1" applyFill="1" applyBorder="1" applyAlignment="1" applyProtection="1">
      <alignment horizontal="center" vertical="center" wrapText="1"/>
    </xf>
    <xf numFmtId="49" fontId="2" fillId="0" borderId="3" xfId="38" applyNumberFormat="1" applyFont="1" applyFill="1" applyBorder="1" applyAlignment="1" applyProtection="1">
      <alignment horizontal="center" vertical="center" wrapText="1"/>
    </xf>
    <xf numFmtId="0" fontId="4" fillId="0" borderId="2" xfId="38" applyNumberFormat="1" applyFont="1" applyFill="1" applyBorder="1" applyAlignment="1" applyProtection="1">
      <alignment horizontal="center" vertical="center" wrapText="1"/>
    </xf>
    <xf numFmtId="183" fontId="2" fillId="0" borderId="4" xfId="38" applyNumberFormat="1" applyFont="1" applyFill="1" applyBorder="1" applyAlignment="1">
      <alignment horizontal="center" vertical="center"/>
    </xf>
    <xf numFmtId="49" fontId="4" fillId="0" borderId="5" xfId="38" applyNumberFormat="1" applyFont="1" applyFill="1" applyBorder="1" applyAlignment="1">
      <alignment horizontal="center" vertical="center" wrapText="1"/>
    </xf>
    <xf numFmtId="49" fontId="4" fillId="0" borderId="6" xfId="38" applyNumberFormat="1" applyFont="1" applyFill="1" applyBorder="1" applyAlignment="1">
      <alignment horizontal="center" vertical="center" wrapText="1"/>
    </xf>
    <xf numFmtId="0" fontId="4" fillId="0" borderId="2" xfId="14" applyNumberFormat="1" applyFont="1" applyFill="1" applyBorder="1" applyAlignment="1" applyProtection="1">
      <alignment horizontal="center" vertical="center" wrapText="1"/>
    </xf>
    <xf numFmtId="183" fontId="2" fillId="0" borderId="5" xfId="38" applyNumberFormat="1" applyFont="1" applyFill="1" applyBorder="1" applyAlignment="1">
      <alignment horizontal="center" vertical="center"/>
    </xf>
    <xf numFmtId="4" fontId="4" fillId="0" borderId="3" xfId="38" applyNumberFormat="1" applyFont="1" applyFill="1" applyBorder="1" applyAlignment="1" applyProtection="1">
      <alignment horizontal="center" vertical="center" wrapText="1"/>
    </xf>
    <xf numFmtId="180" fontId="2" fillId="0" borderId="2" xfId="38" applyNumberFormat="1" applyFont="1" applyFill="1" applyBorder="1" applyAlignment="1">
      <alignment vertical="center"/>
    </xf>
    <xf numFmtId="4" fontId="4" fillId="0" borderId="3" xfId="38" applyNumberFormat="1" applyFont="1" applyFill="1" applyBorder="1" applyAlignment="1" applyProtection="1">
      <alignment horizontal="left" vertical="center" wrapText="1"/>
    </xf>
    <xf numFmtId="182" fontId="4" fillId="0" borderId="3" xfId="38" applyNumberFormat="1" applyFont="1" applyFill="1" applyBorder="1" applyAlignment="1" applyProtection="1">
      <alignment horizontal="left" vertical="center" wrapText="1"/>
    </xf>
    <xf numFmtId="183" fontId="4" fillId="0" borderId="3" xfId="38" applyNumberFormat="1" applyFont="1" applyFill="1" applyBorder="1" applyAlignment="1">
      <alignment horizontal="left" vertical="center"/>
    </xf>
    <xf numFmtId="49" fontId="4" fillId="0" borderId="3" xfId="38" applyNumberFormat="1" applyFont="1" applyFill="1" applyBorder="1" applyAlignment="1" applyProtection="1">
      <alignment horizontal="left" vertical="center" wrapText="1"/>
    </xf>
    <xf numFmtId="0" fontId="4" fillId="0" borderId="3" xfId="12" applyFont="1" applyFill="1" applyBorder="1" applyAlignment="1">
      <alignment horizontal="left" vertical="center" wrapText="1"/>
    </xf>
    <xf numFmtId="180" fontId="1" fillId="0" borderId="0" xfId="38" applyNumberFormat="1" applyFont="1" applyFill="1" applyAlignment="1">
      <alignment vertical="center"/>
    </xf>
    <xf numFmtId="180" fontId="1" fillId="0" borderId="0" xfId="38" applyNumberFormat="1" applyFont="1" applyFill="1">
      <alignment vertical="center"/>
    </xf>
    <xf numFmtId="0" fontId="1" fillId="0" borderId="0" xfId="38" applyFont="1" applyFill="1" applyAlignment="1">
      <alignment vertical="center" wrapText="1"/>
    </xf>
    <xf numFmtId="0" fontId="1" fillId="0" borderId="7" xfId="38" applyFont="1" applyFill="1" applyBorder="1" applyAlignment="1">
      <alignment vertical="center" wrapText="1"/>
    </xf>
    <xf numFmtId="0" fontId="1" fillId="0" borderId="0" xfId="38" applyFont="1" applyFill="1" applyBorder="1" applyAlignment="1">
      <alignment vertical="center" wrapText="1"/>
    </xf>
    <xf numFmtId="0" fontId="2" fillId="0" borderId="2" xfId="38" applyFont="1" applyFill="1" applyBorder="1">
      <alignment vertical="center"/>
    </xf>
    <xf numFmtId="0" fontId="2" fillId="0" borderId="2" xfId="38" applyFont="1" applyFill="1" applyBorder="1" applyAlignment="1">
      <alignment horizontal="center" vertical="center"/>
    </xf>
    <xf numFmtId="0" fontId="4" fillId="0" borderId="3" xfId="38" applyFont="1" applyFill="1" applyBorder="1">
      <alignment vertical="center"/>
    </xf>
    <xf numFmtId="0" fontId="2" fillId="0" borderId="3" xfId="38" applyFont="1" applyFill="1" applyBorder="1">
      <alignment vertical="center"/>
    </xf>
    <xf numFmtId="0" fontId="2" fillId="0" borderId="3" xfId="38" applyFont="1" applyFill="1" applyBorder="1" applyAlignment="1">
      <alignment horizontal="center" vertical="center"/>
    </xf>
    <xf numFmtId="0" fontId="9" fillId="0" borderId="0" xfId="21" applyFont="1" applyFill="1"/>
    <xf numFmtId="0" fontId="10" fillId="0" borderId="0" xfId="21" applyFont="1" applyFill="1"/>
    <xf numFmtId="0" fontId="2" fillId="0" borderId="0" xfId="21" applyFont="1" applyFill="1" applyAlignment="1">
      <alignment horizontal="center" wrapText="1"/>
    </xf>
    <xf numFmtId="0" fontId="11" fillId="0" borderId="0" xfId="21" applyFont="1" applyFill="1"/>
    <xf numFmtId="0" fontId="11" fillId="0" borderId="0" xfId="21" applyFont="1" applyFill="1" applyAlignment="1">
      <alignment wrapText="1"/>
    </xf>
    <xf numFmtId="0" fontId="0" fillId="0" borderId="0" xfId="21" applyFont="1" applyFill="1" applyAlignment="1">
      <alignment wrapText="1"/>
    </xf>
    <xf numFmtId="0" fontId="0" fillId="0" borderId="0" xfId="21" applyFont="1" applyFill="1" applyAlignment="1">
      <alignment vertical="center"/>
    </xf>
    <xf numFmtId="0" fontId="0" fillId="0" borderId="0" xfId="21" applyFont="1" applyFill="1"/>
    <xf numFmtId="0" fontId="12" fillId="0" borderId="0" xfId="21" applyFont="1" applyFill="1"/>
    <xf numFmtId="0" fontId="5" fillId="0" borderId="0" xfId="21" applyFont="1" applyFill="1" applyAlignment="1">
      <alignment horizontal="center" vertical="center" wrapText="1"/>
    </xf>
    <xf numFmtId="0" fontId="4" fillId="0" borderId="0" xfId="21" applyFont="1" applyFill="1" applyAlignment="1">
      <alignment vertical="center" wrapText="1"/>
    </xf>
    <xf numFmtId="0" fontId="4" fillId="0" borderId="0" xfId="21" applyFont="1" applyFill="1" applyBorder="1" applyAlignment="1">
      <alignment horizontal="center" wrapText="1"/>
    </xf>
    <xf numFmtId="0" fontId="4" fillId="0" borderId="0" xfId="21" applyFont="1" applyFill="1" applyAlignment="1">
      <alignment horizontal="center" wrapText="1"/>
    </xf>
    <xf numFmtId="0" fontId="4" fillId="0" borderId="2" xfId="21" applyFont="1" applyFill="1" applyBorder="1" applyAlignment="1">
      <alignment horizontal="center" vertical="center" wrapText="1"/>
    </xf>
    <xf numFmtId="0" fontId="2" fillId="0" borderId="2" xfId="21" applyFont="1" applyFill="1" applyBorder="1" applyAlignment="1">
      <alignment horizontal="center" vertical="center" wrapText="1"/>
    </xf>
    <xf numFmtId="176" fontId="2" fillId="0" borderId="2" xfId="21" applyNumberFormat="1" applyFont="1" applyFill="1" applyBorder="1" applyAlignment="1">
      <alignment horizontal="center" vertical="center" wrapText="1"/>
    </xf>
    <xf numFmtId="0" fontId="4" fillId="0" borderId="2" xfId="21" applyFont="1" applyFill="1" applyBorder="1" applyAlignment="1">
      <alignment vertical="center" wrapText="1"/>
    </xf>
    <xf numFmtId="0" fontId="2" fillId="0" borderId="2" xfId="21" applyFont="1" applyFill="1" applyBorder="1" applyAlignment="1">
      <alignment horizontal="right" vertical="center" wrapText="1"/>
    </xf>
    <xf numFmtId="184" fontId="2" fillId="0" borderId="2" xfId="21" applyNumberFormat="1" applyFont="1" applyFill="1" applyBorder="1" applyAlignment="1">
      <alignment horizontal="right" vertical="center" wrapText="1"/>
    </xf>
    <xf numFmtId="0" fontId="2" fillId="0" borderId="2" xfId="21" applyFont="1" applyFill="1" applyBorder="1" applyAlignment="1">
      <alignment vertical="center" wrapText="1"/>
    </xf>
    <xf numFmtId="1" fontId="2" fillId="0" borderId="2" xfId="21" applyNumberFormat="1" applyFont="1" applyFill="1" applyBorder="1" applyAlignment="1">
      <alignment horizontal="right" vertical="center" wrapText="1"/>
    </xf>
    <xf numFmtId="180" fontId="2" fillId="0" borderId="2" xfId="21" applyNumberFormat="1" applyFont="1" applyFill="1" applyBorder="1" applyAlignment="1" applyProtection="1">
      <alignment vertical="center" wrapText="1"/>
      <protection locked="0"/>
    </xf>
    <xf numFmtId="1" fontId="4" fillId="0" borderId="2" xfId="21" applyNumberFormat="1" applyFont="1" applyFill="1" applyBorder="1" applyAlignment="1" applyProtection="1">
      <alignment vertical="center" wrapText="1"/>
      <protection locked="0"/>
    </xf>
    <xf numFmtId="1" fontId="2" fillId="0" borderId="2" xfId="21" applyNumberFormat="1" applyFont="1" applyFill="1" applyBorder="1" applyAlignment="1" applyProtection="1">
      <alignment vertical="center" wrapText="1"/>
      <protection locked="0"/>
    </xf>
    <xf numFmtId="0" fontId="2" fillId="0" borderId="2" xfId="21" applyNumberFormat="1" applyFont="1" applyFill="1" applyBorder="1" applyAlignment="1" applyProtection="1">
      <alignment vertical="center" wrapText="1"/>
      <protection locked="0"/>
    </xf>
    <xf numFmtId="0" fontId="4" fillId="0" borderId="2" xfId="21" applyNumberFormat="1" applyFont="1" applyFill="1" applyBorder="1" applyAlignment="1" applyProtection="1">
      <alignment vertical="center" wrapText="1"/>
      <protection locked="0"/>
    </xf>
    <xf numFmtId="0" fontId="0" fillId="0" borderId="2" xfId="21" applyFont="1" applyFill="1" applyBorder="1" applyAlignment="1">
      <alignment wrapText="1"/>
    </xf>
    <xf numFmtId="0" fontId="13" fillId="0" borderId="8" xfId="21" applyFont="1" applyFill="1" applyBorder="1" applyAlignment="1">
      <alignment horizontal="center" vertical="center" wrapText="1"/>
    </xf>
    <xf numFmtId="0" fontId="4" fillId="0" borderId="0" xfId="21" applyFont="1" applyFill="1" applyAlignment="1">
      <alignment horizontal="left" vertical="center" wrapText="1"/>
    </xf>
    <xf numFmtId="0" fontId="4" fillId="0" borderId="0" xfId="21" applyFont="1" applyFill="1" applyAlignment="1">
      <alignment horizontal="center" vertical="center" wrapText="1"/>
    </xf>
    <xf numFmtId="184" fontId="2" fillId="0" borderId="2" xfId="21" applyNumberFormat="1" applyFont="1" applyFill="1" applyBorder="1" applyAlignment="1" applyProtection="1">
      <alignment vertical="center" wrapText="1"/>
      <protection locked="0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2018松木预算草案报告6-1" xfId="12"/>
    <cellStyle name="已访问的超链接" xfId="13" builtinId="9"/>
    <cellStyle name="千位分隔[0]_2015年支出明细表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3 2_2018松木预算草案报告6-1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_2015年支出明细表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千位分隔[0]_2018松木预算草案报告6-1" xfId="51"/>
    <cellStyle name="40% - 强调文字颜色 6" xfId="52" builtinId="51"/>
    <cellStyle name="60% - 强调文字颜色 6" xfId="53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0</xdr:colOff>
      <xdr:row>34</xdr:row>
      <xdr:rowOff>0</xdr:rowOff>
    </xdr:from>
    <xdr:to>
      <xdr:col>10</xdr:col>
      <xdr:colOff>76200</xdr:colOff>
      <xdr:row>34</xdr:row>
      <xdr:rowOff>7620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8857615" y="8456295"/>
          <a:ext cx="7620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</xdr:row>
      <xdr:rowOff>0</xdr:rowOff>
    </xdr:from>
    <xdr:to>
      <xdr:col>10</xdr:col>
      <xdr:colOff>76200</xdr:colOff>
      <xdr:row>34</xdr:row>
      <xdr:rowOff>7620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8857615" y="8456295"/>
          <a:ext cx="7620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</xdr:row>
      <xdr:rowOff>0</xdr:rowOff>
    </xdr:from>
    <xdr:to>
      <xdr:col>10</xdr:col>
      <xdr:colOff>76200</xdr:colOff>
      <xdr:row>34</xdr:row>
      <xdr:rowOff>7620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8857615" y="8456295"/>
          <a:ext cx="7620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</xdr:row>
      <xdr:rowOff>0</xdr:rowOff>
    </xdr:from>
    <xdr:to>
      <xdr:col>10</xdr:col>
      <xdr:colOff>76200</xdr:colOff>
      <xdr:row>34</xdr:row>
      <xdr:rowOff>7620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8857615" y="8456295"/>
          <a:ext cx="7620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1"/>
  <sheetViews>
    <sheetView tabSelected="1" workbookViewId="0">
      <selection activeCell="A2" sqref="A2:J2"/>
    </sheetView>
  </sheetViews>
  <sheetFormatPr defaultColWidth="10" defaultRowHeight="13.8"/>
  <cols>
    <col min="1" max="1" width="22.8796296296296" style="68" customWidth="1"/>
    <col min="2" max="5" width="9.62962962962963" style="68" customWidth="1"/>
    <col min="6" max="6" width="25.1296296296296" style="69" customWidth="1"/>
    <col min="7" max="8" width="10.5" style="69" customWidth="1"/>
    <col min="9" max="9" width="10.3796296296296" style="69" customWidth="1"/>
    <col min="10" max="10" width="11.25" style="69" customWidth="1"/>
    <col min="11" max="16384" width="10" style="69"/>
  </cols>
  <sheetData>
    <row r="1" ht="15.6" spans="6:10">
      <c r="F1" s="70"/>
      <c r="G1" s="70"/>
      <c r="H1" s="70"/>
      <c r="I1" s="70"/>
      <c r="J1" s="70"/>
    </row>
    <row r="2" s="62" customFormat="1" ht="27" customHeight="1" spans="1:10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</row>
    <row r="3" s="63" customFormat="1" ht="17.25" customHeight="1" spans="1:10">
      <c r="A3" s="72"/>
      <c r="B3" s="72"/>
      <c r="C3" s="72"/>
      <c r="D3" s="72"/>
      <c r="E3" s="72"/>
      <c r="F3" s="73"/>
      <c r="G3" s="74"/>
      <c r="H3" s="74"/>
      <c r="I3" s="74"/>
      <c r="J3" s="91" t="s">
        <v>1</v>
      </c>
    </row>
    <row r="4" s="64" customFormat="1" ht="29.25" customHeight="1" spans="1:10">
      <c r="A4" s="75" t="s">
        <v>2</v>
      </c>
      <c r="B4" s="76" t="s">
        <v>3</v>
      </c>
      <c r="C4" s="76" t="s">
        <v>4</v>
      </c>
      <c r="D4" s="76" t="s">
        <v>5</v>
      </c>
      <c r="E4" s="77" t="s">
        <v>6</v>
      </c>
      <c r="F4" s="75" t="s">
        <v>2</v>
      </c>
      <c r="G4" s="76" t="s">
        <v>7</v>
      </c>
      <c r="H4" s="76" t="s">
        <v>4</v>
      </c>
      <c r="I4" s="76" t="s">
        <v>5</v>
      </c>
      <c r="J4" s="76" t="s">
        <v>8</v>
      </c>
    </row>
    <row r="5" s="65" customFormat="1" ht="18.75" customHeight="1" spans="1:10">
      <c r="A5" s="78" t="s">
        <v>9</v>
      </c>
      <c r="B5" s="79">
        <f>B6+B21</f>
        <v>28035</v>
      </c>
      <c r="C5" s="79">
        <f>C6+C21</f>
        <v>26035</v>
      </c>
      <c r="D5" s="79">
        <f t="shared" ref="D5:D21" si="0">B5-C5</f>
        <v>2000</v>
      </c>
      <c r="E5" s="80">
        <f t="shared" ref="E5:E17" si="1">D5/C5*100</f>
        <v>7.68196658344536</v>
      </c>
      <c r="F5" s="78" t="s">
        <v>10</v>
      </c>
      <c r="G5" s="79">
        <f>SUM(G6:G28)</f>
        <v>45102</v>
      </c>
      <c r="H5" s="79">
        <f>SUM(H6:H28)</f>
        <v>41271</v>
      </c>
      <c r="I5" s="79">
        <f>SUM(I6:I28)</f>
        <v>3831</v>
      </c>
      <c r="J5" s="92">
        <f t="shared" ref="J5:J16" si="2">I5/H5*100</f>
        <v>9.28254706694774</v>
      </c>
    </row>
    <row r="6" s="66" customFormat="1" ht="18.75" customHeight="1" spans="1:10">
      <c r="A6" s="81" t="s">
        <v>11</v>
      </c>
      <c r="B6" s="82">
        <f>SUM(B7:B20)</f>
        <v>9534</v>
      </c>
      <c r="C6" s="82">
        <f>SUM(C7:C20)</f>
        <v>8828</v>
      </c>
      <c r="D6" s="79">
        <f t="shared" si="0"/>
        <v>706</v>
      </c>
      <c r="E6" s="80">
        <f t="shared" si="1"/>
        <v>7.99728137743543</v>
      </c>
      <c r="F6" s="83" t="s">
        <v>12</v>
      </c>
      <c r="G6" s="83">
        <f>松木一般公共预算支出!E7</f>
        <v>3313</v>
      </c>
      <c r="H6" s="83">
        <v>3636</v>
      </c>
      <c r="I6" s="83">
        <f t="shared" ref="I6:I16" si="3">G6-H6</f>
        <v>-323</v>
      </c>
      <c r="J6" s="92">
        <f t="shared" si="2"/>
        <v>-8.88338833883388</v>
      </c>
    </row>
    <row r="7" s="66" customFormat="1" ht="18.75" customHeight="1" spans="1:10">
      <c r="A7" s="81" t="s">
        <v>13</v>
      </c>
      <c r="B7" s="81">
        <f t="shared" ref="B7:B20" si="4">ROUND(C7*1.08,0)</f>
        <v>2183</v>
      </c>
      <c r="C7" s="81">
        <v>2021</v>
      </c>
      <c r="D7" s="79">
        <f t="shared" si="0"/>
        <v>162</v>
      </c>
      <c r="E7" s="80">
        <f t="shared" si="1"/>
        <v>8.01583374567046</v>
      </c>
      <c r="F7" s="83" t="s">
        <v>14</v>
      </c>
      <c r="G7" s="83">
        <f>松木一般公共预算支出!E29</f>
        <v>108</v>
      </c>
      <c r="H7" s="83">
        <v>98</v>
      </c>
      <c r="I7" s="83">
        <f t="shared" si="3"/>
        <v>10</v>
      </c>
      <c r="J7" s="92">
        <f t="shared" si="2"/>
        <v>10.2040816326531</v>
      </c>
    </row>
    <row r="8" s="66" customFormat="1" ht="18.75" customHeight="1" spans="1:10">
      <c r="A8" s="81" t="s">
        <v>15</v>
      </c>
      <c r="B8" s="81">
        <f t="shared" si="4"/>
        <v>6</v>
      </c>
      <c r="C8" s="81">
        <v>6</v>
      </c>
      <c r="D8" s="79">
        <f t="shared" si="0"/>
        <v>0</v>
      </c>
      <c r="E8" s="80">
        <f t="shared" si="1"/>
        <v>0</v>
      </c>
      <c r="F8" s="81" t="s">
        <v>16</v>
      </c>
      <c r="G8" s="81">
        <f>松木一般公共预算支出!E32</f>
        <v>48</v>
      </c>
      <c r="H8" s="81">
        <v>50</v>
      </c>
      <c r="I8" s="83">
        <f t="shared" si="3"/>
        <v>-2</v>
      </c>
      <c r="J8" s="92">
        <f t="shared" si="2"/>
        <v>-4</v>
      </c>
    </row>
    <row r="9" s="66" customFormat="1" ht="18.75" customHeight="1" spans="1:10">
      <c r="A9" s="81" t="s">
        <v>17</v>
      </c>
      <c r="B9" s="81">
        <f t="shared" si="4"/>
        <v>705</v>
      </c>
      <c r="C9" s="81">
        <v>653</v>
      </c>
      <c r="D9" s="79">
        <f t="shared" si="0"/>
        <v>52</v>
      </c>
      <c r="E9" s="80">
        <f t="shared" si="1"/>
        <v>7.96324655436447</v>
      </c>
      <c r="F9" s="81" t="s">
        <v>18</v>
      </c>
      <c r="G9" s="81">
        <f>松木一般公共预算支出!E35</f>
        <v>1000</v>
      </c>
      <c r="H9" s="81">
        <v>3000</v>
      </c>
      <c r="I9" s="83">
        <f t="shared" si="3"/>
        <v>-2000</v>
      </c>
      <c r="J9" s="92">
        <f t="shared" si="2"/>
        <v>-66.6666666666667</v>
      </c>
    </row>
    <row r="10" s="66" customFormat="1" ht="18.75" customHeight="1" spans="1:10">
      <c r="A10" s="81" t="s">
        <v>19</v>
      </c>
      <c r="B10" s="81">
        <f t="shared" si="4"/>
        <v>60</v>
      </c>
      <c r="C10" s="81">
        <v>56</v>
      </c>
      <c r="D10" s="79">
        <f t="shared" si="0"/>
        <v>4</v>
      </c>
      <c r="E10" s="80">
        <f t="shared" si="1"/>
        <v>7.14285714285714</v>
      </c>
      <c r="F10" s="81" t="s">
        <v>20</v>
      </c>
      <c r="G10" s="81">
        <f>松木一般公共预算支出!E40</f>
        <v>748</v>
      </c>
      <c r="H10" s="81">
        <v>650</v>
      </c>
      <c r="I10" s="83">
        <f t="shared" si="3"/>
        <v>98</v>
      </c>
      <c r="J10" s="92">
        <f t="shared" si="2"/>
        <v>15.0769230769231</v>
      </c>
    </row>
    <row r="11" s="66" customFormat="1" ht="18.75" customHeight="1" spans="1:10">
      <c r="A11" s="81" t="s">
        <v>21</v>
      </c>
      <c r="B11" s="81">
        <f t="shared" si="4"/>
        <v>144</v>
      </c>
      <c r="C11" s="81">
        <v>133</v>
      </c>
      <c r="D11" s="79">
        <f t="shared" si="0"/>
        <v>11</v>
      </c>
      <c r="E11" s="80">
        <f t="shared" si="1"/>
        <v>8.27067669172932</v>
      </c>
      <c r="F11" s="81" t="s">
        <v>22</v>
      </c>
      <c r="G11" s="81">
        <v>60</v>
      </c>
      <c r="H11" s="81">
        <v>55</v>
      </c>
      <c r="I11" s="83">
        <f t="shared" si="3"/>
        <v>5</v>
      </c>
      <c r="J11" s="92">
        <f t="shared" si="2"/>
        <v>9.09090909090909</v>
      </c>
    </row>
    <row r="12" s="66" customFormat="1" ht="18.75" customHeight="1" spans="1:10">
      <c r="A12" s="81" t="s">
        <v>23</v>
      </c>
      <c r="B12" s="81">
        <f t="shared" si="4"/>
        <v>249</v>
      </c>
      <c r="C12" s="81">
        <v>231</v>
      </c>
      <c r="D12" s="79">
        <f t="shared" si="0"/>
        <v>18</v>
      </c>
      <c r="E12" s="80">
        <f t="shared" si="1"/>
        <v>7.79220779220779</v>
      </c>
      <c r="F12" s="81" t="s">
        <v>24</v>
      </c>
      <c r="G12" s="81">
        <f>松木一般公共预算支出!E46</f>
        <v>1417</v>
      </c>
      <c r="H12" s="81">
        <v>1270</v>
      </c>
      <c r="I12" s="83">
        <f t="shared" si="3"/>
        <v>147</v>
      </c>
      <c r="J12" s="92">
        <f t="shared" si="2"/>
        <v>11.5748031496063</v>
      </c>
    </row>
    <row r="13" s="66" customFormat="1" ht="21" customHeight="1" spans="1:10">
      <c r="A13" s="81" t="s">
        <v>25</v>
      </c>
      <c r="B13" s="81">
        <f t="shared" si="4"/>
        <v>103</v>
      </c>
      <c r="C13" s="81">
        <v>95</v>
      </c>
      <c r="D13" s="79">
        <f t="shared" si="0"/>
        <v>8</v>
      </c>
      <c r="E13" s="80">
        <f t="shared" si="1"/>
        <v>8.42105263157895</v>
      </c>
      <c r="F13" s="81" t="s">
        <v>26</v>
      </c>
      <c r="G13" s="81">
        <f>松木一般公共预算支出!E65</f>
        <v>148</v>
      </c>
      <c r="H13" s="81">
        <v>127</v>
      </c>
      <c r="I13" s="83">
        <f t="shared" si="3"/>
        <v>21</v>
      </c>
      <c r="J13" s="92">
        <f t="shared" si="2"/>
        <v>16.5354330708661</v>
      </c>
    </row>
    <row r="14" s="66" customFormat="1" ht="18.75" customHeight="1" spans="1:10">
      <c r="A14" s="81" t="s">
        <v>27</v>
      </c>
      <c r="B14" s="81">
        <f t="shared" si="4"/>
        <v>726</v>
      </c>
      <c r="C14" s="81">
        <v>672</v>
      </c>
      <c r="D14" s="79">
        <f t="shared" si="0"/>
        <v>54</v>
      </c>
      <c r="E14" s="80">
        <f t="shared" si="1"/>
        <v>8.03571428571429</v>
      </c>
      <c r="F14" s="81" t="s">
        <v>28</v>
      </c>
      <c r="G14" s="81">
        <f>松木一般公共预算支出!E73</f>
        <v>1242</v>
      </c>
      <c r="H14" s="81">
        <v>1800</v>
      </c>
      <c r="I14" s="83">
        <f t="shared" si="3"/>
        <v>-558</v>
      </c>
      <c r="J14" s="92">
        <f t="shared" si="2"/>
        <v>-31</v>
      </c>
    </row>
    <row r="15" s="66" customFormat="1" ht="18.75" customHeight="1" spans="1:10">
      <c r="A15" s="81" t="s">
        <v>29</v>
      </c>
      <c r="B15" s="81">
        <f t="shared" si="4"/>
        <v>10</v>
      </c>
      <c r="C15" s="81">
        <v>9</v>
      </c>
      <c r="D15" s="79">
        <f t="shared" si="0"/>
        <v>1</v>
      </c>
      <c r="E15" s="80">
        <f t="shared" si="1"/>
        <v>11.1111111111111</v>
      </c>
      <c r="F15" s="81" t="s">
        <v>30</v>
      </c>
      <c r="G15" s="81">
        <f>松木一般公共预算支出!E81</f>
        <v>9747</v>
      </c>
      <c r="H15" s="81">
        <v>10235</v>
      </c>
      <c r="I15" s="83">
        <f t="shared" si="3"/>
        <v>-488</v>
      </c>
      <c r="J15" s="92">
        <f t="shared" si="2"/>
        <v>-4.76795310210063</v>
      </c>
    </row>
    <row r="16" s="66" customFormat="1" ht="18.75" customHeight="1" spans="1:10">
      <c r="A16" s="81" t="s">
        <v>31</v>
      </c>
      <c r="B16" s="81">
        <f t="shared" si="4"/>
        <v>1</v>
      </c>
      <c r="C16" s="81">
        <v>1</v>
      </c>
      <c r="D16" s="79">
        <f t="shared" si="0"/>
        <v>0</v>
      </c>
      <c r="E16" s="80">
        <f t="shared" si="1"/>
        <v>0</v>
      </c>
      <c r="F16" s="81" t="s">
        <v>32</v>
      </c>
      <c r="G16" s="81">
        <f>松木一般公共预算支出!E90</f>
        <v>852</v>
      </c>
      <c r="H16" s="81">
        <v>767</v>
      </c>
      <c r="I16" s="83">
        <f t="shared" si="3"/>
        <v>85</v>
      </c>
      <c r="J16" s="92">
        <f t="shared" si="2"/>
        <v>11.0821382007823</v>
      </c>
    </row>
    <row r="17" s="66" customFormat="1" ht="18.75" customHeight="1" spans="1:10">
      <c r="A17" s="81" t="s">
        <v>33</v>
      </c>
      <c r="B17" s="81">
        <f t="shared" si="4"/>
        <v>5296</v>
      </c>
      <c r="C17" s="81">
        <v>4904</v>
      </c>
      <c r="D17" s="79">
        <f t="shared" si="0"/>
        <v>392</v>
      </c>
      <c r="E17" s="80">
        <f t="shared" si="1"/>
        <v>7.99347471451876</v>
      </c>
      <c r="F17" s="81" t="s">
        <v>34</v>
      </c>
      <c r="G17" s="81"/>
      <c r="H17" s="81"/>
      <c r="I17" s="83"/>
      <c r="J17" s="92"/>
    </row>
    <row r="18" s="66" customFormat="1" ht="18.75" customHeight="1" spans="1:10">
      <c r="A18" s="81" t="s">
        <v>35</v>
      </c>
      <c r="B18" s="81"/>
      <c r="C18" s="81"/>
      <c r="D18" s="79"/>
      <c r="E18" s="80"/>
      <c r="F18" s="81" t="s">
        <v>36</v>
      </c>
      <c r="G18" s="81">
        <f>松木一般公共预算支出!E102</f>
        <v>19000</v>
      </c>
      <c r="H18" s="81">
        <v>16523</v>
      </c>
      <c r="I18" s="83">
        <f>G18-H18</f>
        <v>2477</v>
      </c>
      <c r="J18" s="92">
        <f t="shared" ref="J18:J22" si="5">I18/H18*100</f>
        <v>14.9912243539309</v>
      </c>
    </row>
    <row r="19" s="66" customFormat="1" ht="18.75" customHeight="1" spans="1:10">
      <c r="A19" s="81" t="s">
        <v>37</v>
      </c>
      <c r="B19" s="81"/>
      <c r="C19" s="81"/>
      <c r="D19" s="79"/>
      <c r="E19" s="80"/>
      <c r="F19" s="81" t="s">
        <v>38</v>
      </c>
      <c r="G19" s="81"/>
      <c r="H19" s="81"/>
      <c r="I19" s="83"/>
      <c r="J19" s="92"/>
    </row>
    <row r="20" s="66" customFormat="1" ht="18.75" customHeight="1" spans="1:10">
      <c r="A20" s="81" t="s">
        <v>39</v>
      </c>
      <c r="B20" s="81">
        <f t="shared" si="4"/>
        <v>51</v>
      </c>
      <c r="C20" s="81">
        <v>47</v>
      </c>
      <c r="D20" s="79">
        <f t="shared" si="0"/>
        <v>4</v>
      </c>
      <c r="E20" s="80">
        <f>D20/C20*100</f>
        <v>8.51063829787234</v>
      </c>
      <c r="F20" s="81" t="s">
        <v>40</v>
      </c>
      <c r="G20" s="81">
        <f>松木一般公共预算支出!E107</f>
        <v>10</v>
      </c>
      <c r="H20" s="81">
        <v>10</v>
      </c>
      <c r="I20" s="83">
        <f>G20-H20</f>
        <v>0</v>
      </c>
      <c r="J20" s="92">
        <f t="shared" si="5"/>
        <v>0</v>
      </c>
    </row>
    <row r="21" s="66" customFormat="1" ht="18.75" customHeight="1" spans="1:10">
      <c r="A21" s="81" t="s">
        <v>41</v>
      </c>
      <c r="B21" s="81">
        <f>SUM(B22:B27)</f>
        <v>18501</v>
      </c>
      <c r="C21" s="79">
        <f>SUM(C22:C27)</f>
        <v>17207</v>
      </c>
      <c r="D21" s="79">
        <f t="shared" si="0"/>
        <v>1294</v>
      </c>
      <c r="E21" s="80">
        <f>D21/C21*100</f>
        <v>7.52019526936712</v>
      </c>
      <c r="F21" s="81" t="s">
        <v>42</v>
      </c>
      <c r="G21" s="81">
        <f>松木一般公共预算支出!E110</f>
        <v>30</v>
      </c>
      <c r="H21" s="81">
        <v>30</v>
      </c>
      <c r="I21" s="83">
        <f>G21-H21</f>
        <v>0</v>
      </c>
      <c r="J21" s="92">
        <f t="shared" si="5"/>
        <v>0</v>
      </c>
    </row>
    <row r="22" s="66" customFormat="1" ht="18.75" customHeight="1" spans="1:10">
      <c r="A22" s="81" t="s">
        <v>43</v>
      </c>
      <c r="B22" s="81"/>
      <c r="C22" s="81"/>
      <c r="D22" s="79"/>
      <c r="E22" s="80"/>
      <c r="F22" s="81" t="s">
        <v>44</v>
      </c>
      <c r="G22" s="81">
        <f>松木一般公共预算支出!E113</f>
        <v>5182</v>
      </c>
      <c r="H22" s="81">
        <v>2864</v>
      </c>
      <c r="I22" s="83">
        <f>G22-H22</f>
        <v>2318</v>
      </c>
      <c r="J22" s="92">
        <f t="shared" si="5"/>
        <v>80.9357541899441</v>
      </c>
    </row>
    <row r="23" s="66" customFormat="1" ht="21.75" customHeight="1" spans="1:10">
      <c r="A23" s="81" t="s">
        <v>45</v>
      </c>
      <c r="B23" s="81">
        <f>ROUND(C23*1.08,0)</f>
        <v>323</v>
      </c>
      <c r="C23" s="81">
        <v>299</v>
      </c>
      <c r="D23" s="79">
        <f t="shared" ref="D23:D39" si="6">B23-C23</f>
        <v>24</v>
      </c>
      <c r="E23" s="80">
        <f>D23/C23*100</f>
        <v>8.02675585284281</v>
      </c>
      <c r="F23" s="81" t="s">
        <v>46</v>
      </c>
      <c r="G23" s="81">
        <f>松木一般公共预算支出!E118</f>
        <v>747</v>
      </c>
      <c r="H23" s="81">
        <v>0</v>
      </c>
      <c r="I23" s="83">
        <f>G23-H23</f>
        <v>747</v>
      </c>
      <c r="J23" s="92"/>
    </row>
    <row r="24" s="66" customFormat="1" ht="18.75" customHeight="1" spans="1:10">
      <c r="A24" s="81" t="s">
        <v>47</v>
      </c>
      <c r="B24" s="81">
        <f>ROUND(C24*1.08,0)</f>
        <v>356</v>
      </c>
      <c r="C24" s="81">
        <v>330</v>
      </c>
      <c r="D24" s="79">
        <f t="shared" si="6"/>
        <v>26</v>
      </c>
      <c r="E24" s="80">
        <f>D24/C24*100</f>
        <v>7.87878787878788</v>
      </c>
      <c r="F24" s="81" t="s">
        <v>48</v>
      </c>
      <c r="G24" s="81"/>
      <c r="H24" s="81"/>
      <c r="I24" s="83"/>
      <c r="J24" s="92"/>
    </row>
    <row r="25" s="66" customFormat="1" ht="18.75" customHeight="1" spans="1:10">
      <c r="A25" s="81" t="s">
        <v>49</v>
      </c>
      <c r="B25" s="81"/>
      <c r="C25" s="81"/>
      <c r="D25" s="79"/>
      <c r="E25" s="80"/>
      <c r="F25" s="81" t="s">
        <v>50</v>
      </c>
      <c r="G25" s="81">
        <f>松木一般公共预算支出!E125</f>
        <v>1300</v>
      </c>
      <c r="H25" s="81">
        <v>0</v>
      </c>
      <c r="I25" s="83">
        <f>G25-H25</f>
        <v>1300</v>
      </c>
      <c r="J25" s="92"/>
    </row>
    <row r="26" s="66" customFormat="1" ht="27.75" customHeight="1" spans="1:10">
      <c r="A26" s="81" t="s">
        <v>51</v>
      </c>
      <c r="B26" s="81">
        <v>17822</v>
      </c>
      <c r="C26" s="81">
        <v>16578</v>
      </c>
      <c r="D26" s="79">
        <f t="shared" si="6"/>
        <v>1244</v>
      </c>
      <c r="E26" s="80">
        <f t="shared" ref="E26:E30" si="7">D26/C26*100</f>
        <v>7.50392085896972</v>
      </c>
      <c r="F26" s="81" t="s">
        <v>52</v>
      </c>
      <c r="G26" s="81"/>
      <c r="H26" s="81"/>
      <c r="I26" s="83"/>
      <c r="J26" s="92"/>
    </row>
    <row r="27" s="66" customFormat="1" ht="18.75" customHeight="1" spans="1:10">
      <c r="A27" s="81" t="s">
        <v>53</v>
      </c>
      <c r="B27" s="81"/>
      <c r="C27" s="81"/>
      <c r="D27" s="79"/>
      <c r="E27" s="80"/>
      <c r="F27" s="81" t="s">
        <v>54</v>
      </c>
      <c r="G27" s="81"/>
      <c r="H27" s="81"/>
      <c r="I27" s="83"/>
      <c r="J27" s="92"/>
    </row>
    <row r="28" s="66" customFormat="1" ht="18.75" customHeight="1" spans="1:10">
      <c r="A28" s="84" t="s">
        <v>55</v>
      </c>
      <c r="B28" s="79">
        <f>B29+B30+B34</f>
        <v>15362</v>
      </c>
      <c r="C28" s="79">
        <f>C29+C30+C34</f>
        <v>17718</v>
      </c>
      <c r="D28" s="79">
        <f t="shared" si="6"/>
        <v>-2356</v>
      </c>
      <c r="E28" s="80">
        <f t="shared" si="7"/>
        <v>-13.2972118749295</v>
      </c>
      <c r="F28" s="81" t="s">
        <v>56</v>
      </c>
      <c r="G28" s="81">
        <f>松木一般公共预算支出!E126</f>
        <v>150</v>
      </c>
      <c r="H28" s="81">
        <v>156</v>
      </c>
      <c r="I28" s="83">
        <f>G28-H28</f>
        <v>-6</v>
      </c>
      <c r="J28" s="92">
        <f t="shared" ref="J28" si="8">I28/H28*100</f>
        <v>-3.84615384615385</v>
      </c>
    </row>
    <row r="29" s="66" customFormat="1" ht="18.75" customHeight="1" spans="1:10">
      <c r="A29" s="85" t="s">
        <v>57</v>
      </c>
      <c r="B29" s="85">
        <f>ROUND(C29*1.08,0)</f>
        <v>13362</v>
      </c>
      <c r="C29" s="85">
        <v>12372</v>
      </c>
      <c r="D29" s="79">
        <f t="shared" si="6"/>
        <v>990</v>
      </c>
      <c r="E29" s="80">
        <f t="shared" si="7"/>
        <v>8.0019398642095</v>
      </c>
      <c r="F29" s="78" t="s">
        <v>58</v>
      </c>
      <c r="G29" s="81">
        <f>G30+G31</f>
        <v>2435</v>
      </c>
      <c r="H29" s="81">
        <f>H30+H31</f>
        <v>0</v>
      </c>
      <c r="I29" s="83">
        <f>G29-H29</f>
        <v>2435</v>
      </c>
      <c r="J29" s="92"/>
    </row>
    <row r="30" s="67" customFormat="1" ht="18.75" customHeight="1" spans="1:10">
      <c r="A30" s="85" t="s">
        <v>59</v>
      </c>
      <c r="B30" s="85">
        <f>B31+B32+B33</f>
        <v>2000</v>
      </c>
      <c r="C30" s="85">
        <f>C31+C32+C33</f>
        <v>5346</v>
      </c>
      <c r="D30" s="79">
        <f t="shared" si="6"/>
        <v>-3346</v>
      </c>
      <c r="E30" s="80">
        <f t="shared" si="7"/>
        <v>-62.5888514777404</v>
      </c>
      <c r="F30" s="81" t="s">
        <v>60</v>
      </c>
      <c r="G30" s="81">
        <v>2435</v>
      </c>
      <c r="H30" s="81">
        <v>0</v>
      </c>
      <c r="I30" s="83">
        <f>G30-H30</f>
        <v>2435</v>
      </c>
      <c r="J30" s="92"/>
    </row>
    <row r="31" s="67" customFormat="1" ht="18.75" customHeight="1" spans="1:10">
      <c r="A31" s="86" t="s">
        <v>61</v>
      </c>
      <c r="B31" s="86"/>
      <c r="C31" s="86"/>
      <c r="D31" s="79"/>
      <c r="E31" s="80"/>
      <c r="F31" s="81" t="s">
        <v>62</v>
      </c>
      <c r="G31" s="81"/>
      <c r="H31" s="81"/>
      <c r="I31" s="83"/>
      <c r="J31" s="92"/>
    </row>
    <row r="32" s="67" customFormat="1" ht="18.75" customHeight="1" spans="1:10">
      <c r="A32" s="86" t="s">
        <v>63</v>
      </c>
      <c r="B32" s="86"/>
      <c r="C32" s="86"/>
      <c r="D32" s="79"/>
      <c r="E32" s="80"/>
      <c r="F32" s="78" t="s">
        <v>64</v>
      </c>
      <c r="G32" s="81">
        <v>0</v>
      </c>
      <c r="H32" s="81">
        <v>603</v>
      </c>
      <c r="I32" s="83">
        <f>G32-H32</f>
        <v>-603</v>
      </c>
      <c r="J32" s="92"/>
    </row>
    <row r="33" s="67" customFormat="1" ht="18.75" customHeight="1" spans="1:10">
      <c r="A33" s="86" t="s">
        <v>65</v>
      </c>
      <c r="B33" s="86">
        <v>2000</v>
      </c>
      <c r="C33" s="86">
        <v>5346</v>
      </c>
      <c r="D33" s="79">
        <f t="shared" si="6"/>
        <v>-3346</v>
      </c>
      <c r="E33" s="80">
        <f>D33/C33*100</f>
        <v>-62.5888514777404</v>
      </c>
      <c r="F33" s="87" t="s">
        <v>66</v>
      </c>
      <c r="G33" s="81">
        <v>0</v>
      </c>
      <c r="H33" s="81">
        <v>1962</v>
      </c>
      <c r="I33" s="83">
        <f>G33-H33</f>
        <v>-1962</v>
      </c>
      <c r="J33" s="92"/>
    </row>
    <row r="34" s="67" customFormat="1" ht="18.75" customHeight="1" spans="1:10">
      <c r="A34" s="85" t="s">
        <v>67</v>
      </c>
      <c r="B34" s="85"/>
      <c r="C34" s="85"/>
      <c r="D34" s="79"/>
      <c r="E34" s="80"/>
      <c r="F34" s="87" t="s">
        <v>68</v>
      </c>
      <c r="G34" s="87"/>
      <c r="H34" s="87"/>
      <c r="I34" s="83"/>
      <c r="J34" s="92"/>
    </row>
    <row r="35" s="67" customFormat="1" ht="18.75" customHeight="1" spans="1:10">
      <c r="A35" s="84" t="s">
        <v>69</v>
      </c>
      <c r="B35" s="86">
        <v>83</v>
      </c>
      <c r="C35" s="86">
        <v>83</v>
      </c>
      <c r="D35" s="79">
        <f t="shared" si="6"/>
        <v>0</v>
      </c>
      <c r="E35" s="80">
        <f>D35/C35*100</f>
        <v>0</v>
      </c>
      <c r="F35" s="88"/>
      <c r="G35" s="88"/>
      <c r="H35" s="88"/>
      <c r="I35" s="88"/>
      <c r="J35" s="88"/>
    </row>
    <row r="36" s="67" customFormat="1" ht="18.75" customHeight="1" spans="1:10">
      <c r="A36" s="84" t="s">
        <v>70</v>
      </c>
      <c r="B36" s="86">
        <v>4057</v>
      </c>
      <c r="C36" s="86">
        <v>0</v>
      </c>
      <c r="D36" s="79">
        <f t="shared" si="6"/>
        <v>4057</v>
      </c>
      <c r="E36" s="80">
        <v>0</v>
      </c>
      <c r="F36" s="87"/>
      <c r="G36" s="87"/>
      <c r="H36" s="87"/>
      <c r="I36" s="83"/>
      <c r="J36" s="92"/>
    </row>
    <row r="37" s="67" customFormat="1" ht="27.75" customHeight="1" spans="1:10">
      <c r="A37" s="84" t="s">
        <v>71</v>
      </c>
      <c r="B37" s="84"/>
      <c r="C37" s="84"/>
      <c r="D37" s="79"/>
      <c r="E37" s="80"/>
      <c r="F37" s="87"/>
      <c r="G37" s="87"/>
      <c r="H37" s="87"/>
      <c r="I37" s="83"/>
      <c r="J37" s="92"/>
    </row>
    <row r="38" s="67" customFormat="1" ht="18.75" customHeight="1" spans="1:10">
      <c r="A38" s="85"/>
      <c r="B38" s="85"/>
      <c r="C38" s="85"/>
      <c r="D38" s="79"/>
      <c r="E38" s="80"/>
      <c r="F38" s="87"/>
      <c r="G38" s="87"/>
      <c r="H38" s="87"/>
      <c r="I38" s="83"/>
      <c r="J38" s="92"/>
    </row>
    <row r="39" s="67" customFormat="1" ht="18.75" customHeight="1" spans="1:10">
      <c r="A39" s="75" t="s">
        <v>72</v>
      </c>
      <c r="B39" s="79">
        <f>B5+B28+B35+B36+B37</f>
        <v>47537</v>
      </c>
      <c r="C39" s="79">
        <f>C5+C28+C35+C36+C37</f>
        <v>43836</v>
      </c>
      <c r="D39" s="79">
        <f t="shared" si="6"/>
        <v>3701</v>
      </c>
      <c r="E39" s="80">
        <f>D39/C39*100</f>
        <v>8.44283237521672</v>
      </c>
      <c r="F39" s="75" t="s">
        <v>73</v>
      </c>
      <c r="G39" s="83">
        <f>G5+G29+G32+G33+G34</f>
        <v>47537</v>
      </c>
      <c r="H39" s="83">
        <f>H5+H29+H32+H33+H34</f>
        <v>43836</v>
      </c>
      <c r="I39" s="83">
        <f>G39-H39</f>
        <v>3701</v>
      </c>
      <c r="J39" s="92">
        <f>I39/H39*100</f>
        <v>8.44283237521672</v>
      </c>
    </row>
    <row r="40" s="67" customFormat="1" ht="38.25" customHeight="1" spans="1:10">
      <c r="A40" s="89" t="s">
        <v>74</v>
      </c>
      <c r="B40" s="89"/>
      <c r="C40" s="89"/>
      <c r="D40" s="89"/>
      <c r="E40" s="89"/>
      <c r="F40" s="89"/>
      <c r="G40" s="89"/>
      <c r="H40" s="89"/>
      <c r="I40" s="89"/>
      <c r="J40" s="89"/>
    </row>
    <row r="41" s="67" customFormat="1" ht="25.5" customHeight="1" spans="1:10">
      <c r="A41" s="90"/>
      <c r="B41" s="90"/>
      <c r="C41" s="90"/>
      <c r="D41" s="90"/>
      <c r="E41" s="90"/>
      <c r="F41" s="90"/>
      <c r="G41" s="90"/>
      <c r="H41" s="90"/>
      <c r="I41" s="90"/>
      <c r="J41" s="90"/>
    </row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96" ht="20.1" customHeight="1"/>
    <row r="97" ht="20.1" customHeight="1"/>
    <row r="98" s="68" customFormat="1" ht="20.1" customHeight="1" spans="6:10">
      <c r="F98" s="69"/>
      <c r="G98" s="69"/>
      <c r="H98" s="69"/>
      <c r="I98" s="69"/>
      <c r="J98" s="69"/>
    </row>
    <row r="99" s="68" customFormat="1" ht="20.1" customHeight="1" spans="6:10">
      <c r="F99" s="69"/>
      <c r="G99" s="69"/>
      <c r="H99" s="69"/>
      <c r="I99" s="69"/>
      <c r="J99" s="69"/>
    </row>
    <row r="100" s="68" customFormat="1" ht="20.1" customHeight="1" spans="6:10">
      <c r="F100" s="69"/>
      <c r="G100" s="69"/>
      <c r="H100" s="69"/>
      <c r="I100" s="69"/>
      <c r="J100" s="69"/>
    </row>
    <row r="101" s="68" customFormat="1" ht="20.1" customHeight="1" spans="6:10">
      <c r="F101" s="69"/>
      <c r="G101" s="69"/>
      <c r="H101" s="69"/>
      <c r="I101" s="69"/>
      <c r="J101" s="69"/>
    </row>
    <row r="102" s="68" customFormat="1" ht="20.1" customHeight="1" spans="6:10">
      <c r="F102" s="69"/>
      <c r="G102" s="69"/>
      <c r="H102" s="69"/>
      <c r="I102" s="69"/>
      <c r="J102" s="69"/>
    </row>
    <row r="103" spans="1:5">
      <c r="A103" s="69"/>
      <c r="B103" s="69"/>
      <c r="C103" s="69"/>
      <c r="D103" s="69"/>
      <c r="E103" s="69"/>
    </row>
    <row r="104" spans="1:5">
      <c r="A104" s="69"/>
      <c r="B104" s="69"/>
      <c r="C104" s="69"/>
      <c r="D104" s="69"/>
      <c r="E104" s="69"/>
    </row>
    <row r="105" s="68" customFormat="1" ht="15.75" hidden="1" customHeight="1" spans="1:10">
      <c r="A105" s="69"/>
      <c r="B105" s="69"/>
      <c r="C105" s="69"/>
      <c r="D105" s="69"/>
      <c r="E105" s="69"/>
      <c r="F105" s="69"/>
      <c r="G105" s="69"/>
      <c r="H105" s="69"/>
      <c r="I105" s="69"/>
      <c r="J105" s="69"/>
    </row>
    <row r="106" s="68" customFormat="1" ht="15.75" hidden="1" customHeight="1" spans="1:10">
      <c r="A106" s="69"/>
      <c r="B106" s="69"/>
      <c r="C106" s="69"/>
      <c r="D106" s="69"/>
      <c r="E106" s="69"/>
      <c r="F106" s="69"/>
      <c r="G106" s="69"/>
      <c r="H106" s="69"/>
      <c r="I106" s="69"/>
      <c r="J106" s="69"/>
    </row>
    <row r="107" s="68" customFormat="1" ht="15.75" hidden="1" customHeight="1" spans="6:10">
      <c r="F107" s="69"/>
      <c r="G107" s="69"/>
      <c r="H107" s="69"/>
      <c r="I107" s="69"/>
      <c r="J107" s="69"/>
    </row>
    <row r="108" s="68" customFormat="1" ht="15.75" hidden="1" customHeight="1" spans="1:10">
      <c r="A108" s="69"/>
      <c r="B108" s="69"/>
      <c r="C108" s="69"/>
      <c r="D108" s="69"/>
      <c r="E108" s="69"/>
      <c r="F108" s="69"/>
      <c r="G108" s="69"/>
      <c r="H108" s="69"/>
      <c r="I108" s="69"/>
      <c r="J108" s="69"/>
    </row>
    <row r="109" spans="1:5">
      <c r="A109" s="69"/>
      <c r="B109" s="69"/>
      <c r="C109" s="69"/>
      <c r="D109" s="69"/>
      <c r="E109" s="69"/>
    </row>
    <row r="110" s="68" customFormat="1" ht="15.75" hidden="1" customHeight="1" spans="6:10">
      <c r="F110" s="69"/>
      <c r="G110" s="69"/>
      <c r="H110" s="69"/>
      <c r="I110" s="69"/>
      <c r="J110" s="69"/>
    </row>
    <row r="111" s="68" customFormat="1" ht="15.75" hidden="1" customHeight="1" spans="6:10">
      <c r="F111" s="69"/>
      <c r="G111" s="69"/>
      <c r="H111" s="69"/>
      <c r="I111" s="69"/>
      <c r="J111" s="69"/>
    </row>
  </sheetData>
  <mergeCells count="2">
    <mergeCell ref="A2:J2"/>
    <mergeCell ref="A40:J40"/>
  </mergeCells>
  <pageMargins left="0.748031496062992" right="0.748031496062992" top="0.984251968503937" bottom="0.984251968503937" header="0.511811023622047" footer="0.511811023622047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8"/>
  <sheetViews>
    <sheetView workbookViewId="0">
      <selection activeCell="L120" sqref="L120"/>
    </sheetView>
  </sheetViews>
  <sheetFormatPr defaultColWidth="7.12962962962963" defaultRowHeight="14.4"/>
  <cols>
    <col min="1" max="2" width="5.5" style="23" customWidth="1"/>
    <col min="3" max="3" width="5.5" style="24" customWidth="1"/>
    <col min="4" max="4" width="42.5" style="25" customWidth="1"/>
    <col min="5" max="5" width="19.5" style="26" customWidth="1"/>
    <col min="6" max="6" width="10.75" style="27" customWidth="1"/>
    <col min="7" max="205" width="7.12962962962963" style="27" customWidth="1"/>
    <col min="206" max="16384" width="7.12962962962963" style="27"/>
  </cols>
  <sheetData>
    <row r="1" ht="32.25" customHeight="1" spans="1:5">
      <c r="A1" s="28" t="s">
        <v>75</v>
      </c>
      <c r="B1" s="28"/>
      <c r="C1" s="28"/>
      <c r="D1" s="28"/>
      <c r="E1" s="28"/>
    </row>
    <row r="2" ht="0.75" customHeight="1" spans="1:5">
      <c r="A2" s="29"/>
      <c r="B2" s="29"/>
      <c r="C2" s="29"/>
      <c r="D2" s="30"/>
      <c r="E2" s="31"/>
    </row>
    <row r="3" ht="21" customHeight="1" spans="1:5">
      <c r="A3" s="32"/>
      <c r="B3" s="33"/>
      <c r="C3" s="34"/>
      <c r="E3" s="35" t="s">
        <v>1</v>
      </c>
    </row>
    <row r="4" ht="21" customHeight="1" spans="1:5">
      <c r="A4" s="36" t="s">
        <v>76</v>
      </c>
      <c r="B4" s="37"/>
      <c r="C4" s="38"/>
      <c r="D4" s="39" t="s">
        <v>77</v>
      </c>
      <c r="E4" s="40" t="s">
        <v>7</v>
      </c>
    </row>
    <row r="5" ht="25.5" customHeight="1" spans="1:5">
      <c r="A5" s="41" t="s">
        <v>78</v>
      </c>
      <c r="B5" s="41" t="s">
        <v>79</v>
      </c>
      <c r="C5" s="42" t="s">
        <v>80</v>
      </c>
      <c r="D5" s="43"/>
      <c r="E5" s="44"/>
    </row>
    <row r="6" ht="21" customHeight="1" spans="1:11">
      <c r="A6" s="38"/>
      <c r="B6" s="38"/>
      <c r="C6" s="38"/>
      <c r="D6" s="45" t="s">
        <v>81</v>
      </c>
      <c r="E6" s="46">
        <f>E7+E29+E32+E35+E40+E43+E46+E65+E73+E81+E90+E102+E107+E110+E113+E118+E125+E126</f>
        <v>45102</v>
      </c>
      <c r="K6" s="52"/>
    </row>
    <row r="7" ht="21" customHeight="1" spans="1:11">
      <c r="A7" s="38">
        <v>201</v>
      </c>
      <c r="B7" s="38"/>
      <c r="C7" s="38"/>
      <c r="D7" s="47" t="s">
        <v>82</v>
      </c>
      <c r="E7" s="46">
        <f>E8+E11+E13+E16+E18+E20+E22+E25+E27</f>
        <v>3313</v>
      </c>
      <c r="I7" s="53"/>
      <c r="K7" s="52"/>
    </row>
    <row r="8" ht="21" customHeight="1" spans="1:11">
      <c r="A8" s="38"/>
      <c r="B8" s="38" t="s">
        <v>83</v>
      </c>
      <c r="C8" s="38"/>
      <c r="D8" s="47" t="s">
        <v>84</v>
      </c>
      <c r="E8" s="46">
        <f>E9+E10</f>
        <v>2320</v>
      </c>
      <c r="I8" s="53"/>
      <c r="K8" s="52"/>
    </row>
    <row r="9" ht="21" customHeight="1" spans="1:11">
      <c r="A9" s="38"/>
      <c r="B9" s="38"/>
      <c r="C9" s="38" t="s">
        <v>85</v>
      </c>
      <c r="D9" s="47" t="s">
        <v>86</v>
      </c>
      <c r="E9" s="46">
        <v>2280</v>
      </c>
      <c r="I9" s="53"/>
      <c r="K9" s="52"/>
    </row>
    <row r="10" ht="21" customHeight="1" spans="1:11">
      <c r="A10" s="38"/>
      <c r="B10" s="38"/>
      <c r="C10" s="38" t="s">
        <v>87</v>
      </c>
      <c r="D10" s="47" t="s">
        <v>88</v>
      </c>
      <c r="E10" s="46">
        <v>40</v>
      </c>
      <c r="I10" s="53"/>
      <c r="K10" s="52"/>
    </row>
    <row r="11" ht="21" customHeight="1" spans="1:11">
      <c r="A11" s="38"/>
      <c r="B11" s="38" t="s">
        <v>89</v>
      </c>
      <c r="C11" s="38"/>
      <c r="D11" s="47" t="s">
        <v>90</v>
      </c>
      <c r="E11" s="46">
        <f>E12</f>
        <v>30</v>
      </c>
      <c r="I11" s="53"/>
      <c r="K11" s="52"/>
    </row>
    <row r="12" ht="21" customHeight="1" spans="1:11">
      <c r="A12" s="38"/>
      <c r="B12" s="38"/>
      <c r="C12" s="38" t="s">
        <v>91</v>
      </c>
      <c r="D12" s="47" t="s">
        <v>92</v>
      </c>
      <c r="E12" s="46">
        <v>30</v>
      </c>
      <c r="K12" s="52"/>
    </row>
    <row r="13" ht="21" customHeight="1" spans="1:11">
      <c r="A13" s="38"/>
      <c r="B13" s="38" t="s">
        <v>93</v>
      </c>
      <c r="C13" s="38"/>
      <c r="D13" s="47" t="s">
        <v>94</v>
      </c>
      <c r="E13" s="46">
        <f>E14+E15</f>
        <v>30</v>
      </c>
      <c r="K13" s="52"/>
    </row>
    <row r="14" ht="21" customHeight="1" spans="1:11">
      <c r="A14" s="38"/>
      <c r="B14" s="38"/>
      <c r="C14" s="38" t="s">
        <v>95</v>
      </c>
      <c r="D14" s="47" t="s">
        <v>96</v>
      </c>
      <c r="E14" s="46">
        <v>20</v>
      </c>
      <c r="K14" s="52"/>
    </row>
    <row r="15" ht="21" customHeight="1" spans="1:11">
      <c r="A15" s="38"/>
      <c r="B15" s="38"/>
      <c r="C15" s="38" t="s">
        <v>89</v>
      </c>
      <c r="D15" s="48" t="s">
        <v>97</v>
      </c>
      <c r="E15" s="46">
        <v>10</v>
      </c>
      <c r="K15" s="52"/>
    </row>
    <row r="16" ht="21" customHeight="1" spans="1:11">
      <c r="A16" s="38"/>
      <c r="B16" s="38" t="s">
        <v>91</v>
      </c>
      <c r="C16" s="38"/>
      <c r="D16" s="47" t="s">
        <v>98</v>
      </c>
      <c r="E16" s="46">
        <f t="shared" ref="E16:E20" si="0">E17</f>
        <v>125</v>
      </c>
      <c r="K16" s="52"/>
    </row>
    <row r="17" ht="21" customHeight="1" spans="1:11">
      <c r="A17" s="38"/>
      <c r="B17" s="38"/>
      <c r="C17" s="38" t="s">
        <v>87</v>
      </c>
      <c r="D17" s="47" t="s">
        <v>99</v>
      </c>
      <c r="E17" s="46">
        <v>125</v>
      </c>
      <c r="K17" s="52"/>
    </row>
    <row r="18" ht="21" customHeight="1" spans="1:11">
      <c r="A18" s="38"/>
      <c r="B18" s="38">
        <v>11</v>
      </c>
      <c r="C18" s="38"/>
      <c r="D18" s="47" t="s">
        <v>100</v>
      </c>
      <c r="E18" s="46">
        <f t="shared" si="0"/>
        <v>10</v>
      </c>
      <c r="K18" s="52"/>
    </row>
    <row r="19" ht="21" customHeight="1" spans="1:11">
      <c r="A19" s="38"/>
      <c r="B19" s="38"/>
      <c r="C19" s="38">
        <v>99</v>
      </c>
      <c r="D19" s="47" t="s">
        <v>101</v>
      </c>
      <c r="E19" s="46">
        <v>10</v>
      </c>
      <c r="K19" s="52"/>
    </row>
    <row r="20" ht="21" customHeight="1" spans="1:11">
      <c r="A20" s="38"/>
      <c r="B20" s="38">
        <v>13</v>
      </c>
      <c r="C20" s="38"/>
      <c r="D20" s="47" t="s">
        <v>102</v>
      </c>
      <c r="E20" s="46">
        <f t="shared" si="0"/>
        <v>310</v>
      </c>
      <c r="K20" s="52"/>
    </row>
    <row r="21" ht="21" customHeight="1" spans="1:11">
      <c r="A21" s="38"/>
      <c r="B21" s="38"/>
      <c r="C21" s="38" t="s">
        <v>87</v>
      </c>
      <c r="D21" s="47" t="s">
        <v>103</v>
      </c>
      <c r="E21" s="46">
        <v>310</v>
      </c>
      <c r="K21" s="52"/>
    </row>
    <row r="22" ht="21" customHeight="1" spans="1:11">
      <c r="A22" s="38"/>
      <c r="B22" s="38">
        <v>29</v>
      </c>
      <c r="C22" s="38"/>
      <c r="D22" s="47" t="s">
        <v>104</v>
      </c>
      <c r="E22" s="46">
        <f>SUM(E23:E24)</f>
        <v>157</v>
      </c>
      <c r="K22" s="52"/>
    </row>
    <row r="23" ht="21" customHeight="1" spans="1:11">
      <c r="A23" s="38"/>
      <c r="B23" s="38"/>
      <c r="C23" s="38" t="s">
        <v>93</v>
      </c>
      <c r="D23" s="47" t="s">
        <v>105</v>
      </c>
      <c r="E23" s="46">
        <v>142</v>
      </c>
      <c r="K23" s="52"/>
    </row>
    <row r="24" ht="21" customHeight="1" spans="1:11">
      <c r="A24" s="38"/>
      <c r="B24" s="38"/>
      <c r="C24" s="38" t="s">
        <v>106</v>
      </c>
      <c r="D24" s="47" t="s">
        <v>107</v>
      </c>
      <c r="E24" s="46">
        <v>15</v>
      </c>
      <c r="K24" s="52"/>
    </row>
    <row r="25" ht="21" customHeight="1" spans="1:11">
      <c r="A25" s="38"/>
      <c r="B25" s="38">
        <v>33</v>
      </c>
      <c r="C25" s="38"/>
      <c r="D25" s="47" t="s">
        <v>108</v>
      </c>
      <c r="E25" s="46">
        <f t="shared" ref="E25:E30" si="1">E26</f>
        <v>230</v>
      </c>
      <c r="K25" s="52"/>
    </row>
    <row r="26" ht="21" customHeight="1" spans="1:11">
      <c r="A26" s="38"/>
      <c r="B26" s="38"/>
      <c r="C26" s="38" t="s">
        <v>95</v>
      </c>
      <c r="D26" s="47" t="s">
        <v>96</v>
      </c>
      <c r="E26" s="46">
        <v>230</v>
      </c>
      <c r="K26" s="52"/>
    </row>
    <row r="27" ht="21" customHeight="1" spans="1:11">
      <c r="A27" s="38"/>
      <c r="B27" s="38" t="s">
        <v>109</v>
      </c>
      <c r="C27" s="38"/>
      <c r="D27" s="47" t="s">
        <v>110</v>
      </c>
      <c r="E27" s="46">
        <f t="shared" si="1"/>
        <v>101</v>
      </c>
      <c r="K27" s="52"/>
    </row>
    <row r="28" ht="21" customHeight="1" spans="1:11">
      <c r="A28" s="38"/>
      <c r="B28" s="38"/>
      <c r="C28" s="38" t="s">
        <v>95</v>
      </c>
      <c r="D28" s="47" t="s">
        <v>96</v>
      </c>
      <c r="E28" s="46">
        <v>101</v>
      </c>
      <c r="K28" s="52"/>
    </row>
    <row r="29" ht="21" customHeight="1" spans="1:11">
      <c r="A29" s="38">
        <v>203</v>
      </c>
      <c r="B29" s="38"/>
      <c r="C29" s="38"/>
      <c r="D29" s="47" t="s">
        <v>111</v>
      </c>
      <c r="E29" s="46">
        <f t="shared" si="1"/>
        <v>108</v>
      </c>
      <c r="K29" s="52"/>
    </row>
    <row r="30" ht="21" customHeight="1" spans="1:11">
      <c r="A30" s="38"/>
      <c r="B30" s="38" t="s">
        <v>93</v>
      </c>
      <c r="C30" s="38"/>
      <c r="D30" s="47" t="s">
        <v>112</v>
      </c>
      <c r="E30" s="46">
        <f t="shared" si="1"/>
        <v>108</v>
      </c>
      <c r="K30" s="52"/>
    </row>
    <row r="31" ht="21" customHeight="1" spans="1:11">
      <c r="A31" s="38"/>
      <c r="B31" s="38"/>
      <c r="C31" s="38" t="s">
        <v>91</v>
      </c>
      <c r="D31" s="47" t="s">
        <v>113</v>
      </c>
      <c r="E31" s="46">
        <v>108</v>
      </c>
      <c r="K31" s="52"/>
    </row>
    <row r="32" ht="21" customHeight="1" spans="1:11">
      <c r="A32" s="38">
        <v>204</v>
      </c>
      <c r="B32" s="38"/>
      <c r="C32" s="38"/>
      <c r="D32" s="47" t="s">
        <v>114</v>
      </c>
      <c r="E32" s="46">
        <f>+E33</f>
        <v>48</v>
      </c>
      <c r="K32" s="52"/>
    </row>
    <row r="33" ht="21" customHeight="1" spans="1:11">
      <c r="A33" s="38"/>
      <c r="B33" s="38" t="s">
        <v>95</v>
      </c>
      <c r="C33" s="38"/>
      <c r="D33" s="49" t="s">
        <v>115</v>
      </c>
      <c r="E33" s="46">
        <f t="shared" ref="E33:E36" si="2">E34</f>
        <v>48</v>
      </c>
      <c r="K33" s="52"/>
    </row>
    <row r="34" ht="21" customHeight="1" spans="1:11">
      <c r="A34" s="38"/>
      <c r="B34" s="38"/>
      <c r="C34" s="38" t="s">
        <v>106</v>
      </c>
      <c r="D34" s="49" t="s">
        <v>116</v>
      </c>
      <c r="E34" s="46">
        <v>48</v>
      </c>
      <c r="K34" s="52"/>
    </row>
    <row r="35" ht="21" customHeight="1" spans="1:11">
      <c r="A35" s="38">
        <v>205</v>
      </c>
      <c r="B35" s="38"/>
      <c r="C35" s="38"/>
      <c r="D35" s="47" t="s">
        <v>117</v>
      </c>
      <c r="E35" s="46">
        <f>E36+E38</f>
        <v>1000</v>
      </c>
      <c r="K35" s="52"/>
    </row>
    <row r="36" ht="21" customHeight="1" spans="1:11">
      <c r="A36" s="38"/>
      <c r="B36" s="38" t="s">
        <v>85</v>
      </c>
      <c r="C36" s="38"/>
      <c r="D36" s="47" t="s">
        <v>118</v>
      </c>
      <c r="E36" s="46">
        <f t="shared" si="2"/>
        <v>500</v>
      </c>
      <c r="K36" s="52"/>
    </row>
    <row r="37" ht="21" customHeight="1" spans="1:11">
      <c r="A37" s="38"/>
      <c r="B37" s="38"/>
      <c r="C37" s="38" t="s">
        <v>95</v>
      </c>
      <c r="D37" s="47" t="s">
        <v>96</v>
      </c>
      <c r="E37" s="46">
        <v>500</v>
      </c>
      <c r="K37" s="52"/>
    </row>
    <row r="38" ht="21" customHeight="1" spans="1:11">
      <c r="A38" s="38"/>
      <c r="B38" s="38" t="s">
        <v>95</v>
      </c>
      <c r="C38" s="38"/>
      <c r="D38" s="47" t="s">
        <v>119</v>
      </c>
      <c r="E38" s="46">
        <f t="shared" ref="E38:E41" si="3">E39</f>
        <v>500</v>
      </c>
      <c r="K38" s="52"/>
    </row>
    <row r="39" ht="21" customHeight="1" spans="1:11">
      <c r="A39" s="38"/>
      <c r="B39" s="38"/>
      <c r="C39" s="38" t="s">
        <v>95</v>
      </c>
      <c r="D39" s="47" t="s">
        <v>120</v>
      </c>
      <c r="E39" s="46">
        <v>500</v>
      </c>
      <c r="K39" s="52"/>
    </row>
    <row r="40" ht="21" customHeight="1" spans="1:11">
      <c r="A40" s="38" t="s">
        <v>121</v>
      </c>
      <c r="B40" s="38"/>
      <c r="C40" s="38"/>
      <c r="D40" s="47" t="s">
        <v>122</v>
      </c>
      <c r="E40" s="46">
        <f t="shared" si="3"/>
        <v>748</v>
      </c>
      <c r="K40" s="52"/>
    </row>
    <row r="41" ht="21" customHeight="1" spans="1:11">
      <c r="A41" s="38"/>
      <c r="B41" s="38" t="s">
        <v>123</v>
      </c>
      <c r="C41" s="38"/>
      <c r="D41" s="47" t="s">
        <v>124</v>
      </c>
      <c r="E41" s="46">
        <f t="shared" si="3"/>
        <v>748</v>
      </c>
      <c r="K41" s="52"/>
    </row>
    <row r="42" ht="21" customHeight="1" spans="1:11">
      <c r="A42" s="38"/>
      <c r="B42" s="38"/>
      <c r="C42" s="38" t="s">
        <v>123</v>
      </c>
      <c r="D42" s="47" t="s">
        <v>125</v>
      </c>
      <c r="E42" s="46">
        <v>748</v>
      </c>
      <c r="K42" s="52"/>
    </row>
    <row r="43" ht="21" customHeight="1" spans="1:11">
      <c r="A43" s="38">
        <v>207</v>
      </c>
      <c r="B43" s="38"/>
      <c r="C43" s="38"/>
      <c r="D43" s="47" t="s">
        <v>126</v>
      </c>
      <c r="E43" s="46">
        <f>E44</f>
        <v>60</v>
      </c>
      <c r="K43" s="52"/>
    </row>
    <row r="44" ht="21" customHeight="1" spans="1:11">
      <c r="A44" s="38"/>
      <c r="B44" s="38" t="s">
        <v>85</v>
      </c>
      <c r="C44" s="38"/>
      <c r="D44" s="47" t="s">
        <v>127</v>
      </c>
      <c r="E44" s="46">
        <f>E45</f>
        <v>60</v>
      </c>
      <c r="K44" s="52"/>
    </row>
    <row r="45" ht="21" customHeight="1" spans="1:11">
      <c r="A45" s="38"/>
      <c r="B45" s="38"/>
      <c r="C45" s="38" t="s">
        <v>95</v>
      </c>
      <c r="D45" s="47" t="s">
        <v>96</v>
      </c>
      <c r="E45" s="46">
        <v>60</v>
      </c>
      <c r="K45" s="52"/>
    </row>
    <row r="46" ht="21" customHeight="1" spans="1:11">
      <c r="A46" s="38">
        <v>208</v>
      </c>
      <c r="B46" s="38"/>
      <c r="C46" s="38"/>
      <c r="D46" s="47" t="s">
        <v>128</v>
      </c>
      <c r="E46" s="46">
        <f>E47+E49+E51+E54+E56+E58+E61+E63</f>
        <v>1417</v>
      </c>
      <c r="K46" s="52"/>
    </row>
    <row r="47" ht="21" customHeight="1" spans="1:11">
      <c r="A47" s="38"/>
      <c r="B47" s="38" t="s">
        <v>85</v>
      </c>
      <c r="C47" s="38"/>
      <c r="D47" s="47" t="s">
        <v>129</v>
      </c>
      <c r="E47" s="46">
        <f>E48</f>
        <v>46</v>
      </c>
      <c r="K47" s="52"/>
    </row>
    <row r="48" ht="21" customHeight="1" spans="1:11">
      <c r="A48" s="38"/>
      <c r="B48" s="38"/>
      <c r="C48" s="38" t="s">
        <v>87</v>
      </c>
      <c r="D48" s="47" t="s">
        <v>130</v>
      </c>
      <c r="E48" s="46">
        <v>46</v>
      </c>
      <c r="K48" s="52"/>
    </row>
    <row r="49" ht="21" customHeight="1" spans="1:11">
      <c r="A49" s="38"/>
      <c r="B49" s="38" t="s">
        <v>95</v>
      </c>
      <c r="C49" s="38"/>
      <c r="D49" s="47" t="s">
        <v>131</v>
      </c>
      <c r="E49" s="46">
        <f>E50</f>
        <v>576</v>
      </c>
      <c r="K49" s="52"/>
    </row>
    <row r="50" ht="21" customHeight="1" spans="1:11">
      <c r="A50" s="38"/>
      <c r="B50" s="38"/>
      <c r="C50" s="38" t="s">
        <v>87</v>
      </c>
      <c r="D50" s="47" t="s">
        <v>132</v>
      </c>
      <c r="E50" s="46">
        <v>576</v>
      </c>
      <c r="K50" s="52"/>
    </row>
    <row r="51" ht="21" customHeight="1" spans="1:11">
      <c r="A51" s="38"/>
      <c r="B51" s="38" t="s">
        <v>89</v>
      </c>
      <c r="C51" s="38"/>
      <c r="D51" s="47" t="s">
        <v>133</v>
      </c>
      <c r="E51" s="46">
        <f>E53+E52</f>
        <v>110</v>
      </c>
      <c r="K51" s="52"/>
    </row>
    <row r="52" ht="21" customHeight="1" spans="1:11">
      <c r="A52" s="38"/>
      <c r="B52" s="38"/>
      <c r="C52" s="38" t="s">
        <v>89</v>
      </c>
      <c r="D52" s="47" t="s">
        <v>134</v>
      </c>
      <c r="E52" s="46">
        <v>80</v>
      </c>
      <c r="K52" s="52"/>
    </row>
    <row r="53" ht="21" customHeight="1" spans="1:11">
      <c r="A53" s="38"/>
      <c r="B53" s="38"/>
      <c r="C53" s="38" t="s">
        <v>93</v>
      </c>
      <c r="D53" s="47" t="s">
        <v>135</v>
      </c>
      <c r="E53" s="46">
        <v>30</v>
      </c>
      <c r="K53" s="52"/>
    </row>
    <row r="54" ht="21" customHeight="1" spans="1:11">
      <c r="A54" s="38"/>
      <c r="B54" s="38" t="s">
        <v>136</v>
      </c>
      <c r="C54" s="38"/>
      <c r="D54" s="47" t="s">
        <v>137</v>
      </c>
      <c r="E54" s="46">
        <f>E55</f>
        <v>610</v>
      </c>
      <c r="K54" s="52"/>
    </row>
    <row r="55" ht="21" customHeight="1" spans="1:11">
      <c r="A55" s="38"/>
      <c r="B55" s="38"/>
      <c r="C55" s="38" t="s">
        <v>95</v>
      </c>
      <c r="D55" s="47" t="s">
        <v>138</v>
      </c>
      <c r="E55" s="46">
        <v>610</v>
      </c>
      <c r="K55" s="52"/>
    </row>
    <row r="56" ht="21" customHeight="1" spans="1:11">
      <c r="A56" s="38"/>
      <c r="B56" s="38" t="s">
        <v>91</v>
      </c>
      <c r="C56" s="38"/>
      <c r="D56" s="47" t="s">
        <v>139</v>
      </c>
      <c r="E56" s="46">
        <f>E57</f>
        <v>2</v>
      </c>
      <c r="K56" s="52"/>
    </row>
    <row r="57" ht="21" customHeight="1" spans="1:11">
      <c r="A57" s="38"/>
      <c r="B57" s="38"/>
      <c r="C57" s="38" t="s">
        <v>106</v>
      </c>
      <c r="D57" s="50" t="s">
        <v>140</v>
      </c>
      <c r="E57" s="46">
        <v>2</v>
      </c>
      <c r="K57" s="52"/>
    </row>
    <row r="58" ht="21" customHeight="1" spans="1:11">
      <c r="A58" s="38"/>
      <c r="B58" s="38" t="s">
        <v>87</v>
      </c>
      <c r="C58" s="38"/>
      <c r="D58" s="47" t="s">
        <v>141</v>
      </c>
      <c r="E58" s="46">
        <f>E59+E60</f>
        <v>7</v>
      </c>
      <c r="K58" s="52"/>
    </row>
    <row r="59" ht="21" customHeight="1" spans="1:11">
      <c r="A59" s="38"/>
      <c r="B59" s="38"/>
      <c r="C59" s="38" t="s">
        <v>83</v>
      </c>
      <c r="D59" s="51" t="s">
        <v>142</v>
      </c>
      <c r="E59" s="46">
        <v>1</v>
      </c>
      <c r="K59" s="52"/>
    </row>
    <row r="60" ht="21" customHeight="1" spans="1:11">
      <c r="A60" s="38"/>
      <c r="B60" s="38"/>
      <c r="C60" s="38" t="s">
        <v>89</v>
      </c>
      <c r="D60" s="51" t="s">
        <v>143</v>
      </c>
      <c r="E60" s="46">
        <v>6</v>
      </c>
      <c r="K60" s="52"/>
    </row>
    <row r="61" ht="21" customHeight="1" spans="1:11">
      <c r="A61" s="38"/>
      <c r="B61" s="38">
        <v>11</v>
      </c>
      <c r="C61" s="38"/>
      <c r="D61" s="51" t="s">
        <v>144</v>
      </c>
      <c r="E61" s="46">
        <f t="shared" ref="E61:E66" si="4">E62</f>
        <v>2</v>
      </c>
      <c r="K61" s="52"/>
    </row>
    <row r="62" ht="21" customHeight="1" spans="1:11">
      <c r="A62" s="38"/>
      <c r="B62" s="38"/>
      <c r="C62" s="38">
        <v>99</v>
      </c>
      <c r="D62" s="51" t="s">
        <v>145</v>
      </c>
      <c r="E62" s="46">
        <v>2</v>
      </c>
      <c r="K62" s="52"/>
    </row>
    <row r="63" ht="21" customHeight="1" spans="1:11">
      <c r="A63" s="38"/>
      <c r="B63" s="38">
        <v>25</v>
      </c>
      <c r="C63" s="38"/>
      <c r="D63" s="47" t="s">
        <v>146</v>
      </c>
      <c r="E63" s="46">
        <f t="shared" si="4"/>
        <v>64</v>
      </c>
      <c r="K63" s="52"/>
    </row>
    <row r="64" ht="21" customHeight="1" spans="1:11">
      <c r="A64" s="38"/>
      <c r="B64" s="38"/>
      <c r="C64" s="38" t="s">
        <v>95</v>
      </c>
      <c r="D64" s="47" t="s">
        <v>147</v>
      </c>
      <c r="E64" s="46">
        <v>64</v>
      </c>
      <c r="K64" s="52"/>
    </row>
    <row r="65" ht="21" customHeight="1" spans="1:11">
      <c r="A65" s="38">
        <v>210</v>
      </c>
      <c r="B65" s="38"/>
      <c r="C65" s="38"/>
      <c r="D65" s="47" t="s">
        <v>148</v>
      </c>
      <c r="E65" s="46">
        <f>E66+E68+E70</f>
        <v>148</v>
      </c>
      <c r="K65" s="52"/>
    </row>
    <row r="66" ht="21" customHeight="1" spans="1:11">
      <c r="A66" s="38"/>
      <c r="B66" s="38" t="s">
        <v>83</v>
      </c>
      <c r="C66" s="38"/>
      <c r="D66" s="47" t="s">
        <v>149</v>
      </c>
      <c r="E66" s="46">
        <f t="shared" si="4"/>
        <v>15</v>
      </c>
      <c r="K66" s="52"/>
    </row>
    <row r="67" ht="21" customHeight="1" spans="1:11">
      <c r="A67" s="38"/>
      <c r="B67" s="38"/>
      <c r="C67" s="38" t="s">
        <v>95</v>
      </c>
      <c r="D67" s="47" t="s">
        <v>150</v>
      </c>
      <c r="E67" s="46">
        <v>15</v>
      </c>
      <c r="K67" s="52"/>
    </row>
    <row r="68" ht="21" customHeight="1" spans="1:11">
      <c r="A68" s="38"/>
      <c r="B68" s="38" t="s">
        <v>151</v>
      </c>
      <c r="C68" s="38"/>
      <c r="D68" s="47" t="s">
        <v>152</v>
      </c>
      <c r="E68" s="46">
        <f>E69</f>
        <v>100</v>
      </c>
      <c r="K68" s="52"/>
    </row>
    <row r="69" ht="21" customHeight="1" spans="1:11">
      <c r="A69" s="38"/>
      <c r="B69" s="38"/>
      <c r="C69" s="38" t="s">
        <v>85</v>
      </c>
      <c r="D69" s="47" t="s">
        <v>153</v>
      </c>
      <c r="E69" s="46">
        <v>100</v>
      </c>
      <c r="K69" s="52"/>
    </row>
    <row r="70" ht="21" customHeight="1" spans="1:11">
      <c r="A70" s="38"/>
      <c r="B70" s="38" t="s">
        <v>91</v>
      </c>
      <c r="C70" s="38"/>
      <c r="D70" s="47" t="s">
        <v>154</v>
      </c>
      <c r="E70" s="46">
        <f>E71+E72</f>
        <v>33</v>
      </c>
      <c r="K70" s="52"/>
    </row>
    <row r="71" ht="21" customHeight="1" spans="1:11">
      <c r="A71" s="38"/>
      <c r="B71" s="38"/>
      <c r="C71" s="38" t="s">
        <v>155</v>
      </c>
      <c r="D71" s="51" t="s">
        <v>156</v>
      </c>
      <c r="E71" s="46">
        <v>29</v>
      </c>
      <c r="K71" s="52"/>
    </row>
    <row r="72" ht="21" customHeight="1" spans="1:11">
      <c r="A72" s="38"/>
      <c r="B72" s="38"/>
      <c r="C72" s="38" t="s">
        <v>106</v>
      </c>
      <c r="D72" s="51" t="s">
        <v>157</v>
      </c>
      <c r="E72" s="46">
        <v>4</v>
      </c>
      <c r="K72" s="52"/>
    </row>
    <row r="73" ht="21" customHeight="1" spans="1:11">
      <c r="A73" s="38">
        <v>211</v>
      </c>
      <c r="B73" s="38"/>
      <c r="C73" s="38"/>
      <c r="D73" s="47" t="s">
        <v>158</v>
      </c>
      <c r="E73" s="46">
        <f>E74+E76+E78</f>
        <v>1242</v>
      </c>
      <c r="K73" s="52"/>
    </row>
    <row r="74" ht="21" customHeight="1" spans="1:11">
      <c r="A74" s="38"/>
      <c r="B74" s="38" t="s">
        <v>85</v>
      </c>
      <c r="C74" s="38"/>
      <c r="D74" s="47" t="s">
        <v>159</v>
      </c>
      <c r="E74" s="46">
        <f>E75</f>
        <v>5</v>
      </c>
      <c r="K74" s="52"/>
    </row>
    <row r="75" ht="21" customHeight="1" spans="1:11">
      <c r="A75" s="38"/>
      <c r="B75" s="38"/>
      <c r="C75" s="38" t="s">
        <v>123</v>
      </c>
      <c r="D75" s="47" t="s">
        <v>160</v>
      </c>
      <c r="E75" s="46">
        <v>5</v>
      </c>
      <c r="K75" s="52"/>
    </row>
    <row r="76" ht="21" customHeight="1" spans="1:11">
      <c r="A76" s="38"/>
      <c r="B76" s="38" t="s">
        <v>95</v>
      </c>
      <c r="C76" s="38"/>
      <c r="D76" s="47" t="s">
        <v>161</v>
      </c>
      <c r="E76" s="46">
        <f>E77</f>
        <v>137</v>
      </c>
      <c r="K76" s="52"/>
    </row>
    <row r="77" ht="21" customHeight="1" spans="1:11">
      <c r="A77" s="38"/>
      <c r="B77" s="38"/>
      <c r="C77" s="38" t="s">
        <v>106</v>
      </c>
      <c r="D77" s="47" t="s">
        <v>162</v>
      </c>
      <c r="E77" s="46">
        <v>137</v>
      </c>
      <c r="K77" s="52"/>
    </row>
    <row r="78" ht="21" customHeight="1" spans="1:11">
      <c r="A78" s="38"/>
      <c r="B78" s="38" t="s">
        <v>83</v>
      </c>
      <c r="C78" s="38"/>
      <c r="D78" s="47" t="s">
        <v>163</v>
      </c>
      <c r="E78" s="46">
        <f>E79+E80</f>
        <v>1100</v>
      </c>
      <c r="K78" s="52"/>
    </row>
    <row r="79" ht="21" customHeight="1" spans="1:11">
      <c r="A79" s="38"/>
      <c r="B79" s="38"/>
      <c r="C79" s="38" t="s">
        <v>95</v>
      </c>
      <c r="D79" s="47" t="s">
        <v>164</v>
      </c>
      <c r="E79" s="46">
        <v>1048</v>
      </c>
      <c r="K79" s="52"/>
    </row>
    <row r="80" ht="21" customHeight="1" spans="1:11">
      <c r="A80" s="38"/>
      <c r="B80" s="38"/>
      <c r="C80" s="38" t="s">
        <v>106</v>
      </c>
      <c r="D80" s="47" t="s">
        <v>165</v>
      </c>
      <c r="E80" s="46">
        <v>52</v>
      </c>
      <c r="K80" s="52"/>
    </row>
    <row r="81" ht="21" customHeight="1" spans="1:11">
      <c r="A81" s="38">
        <v>212</v>
      </c>
      <c r="B81" s="38"/>
      <c r="C81" s="38"/>
      <c r="D81" s="47" t="s">
        <v>166</v>
      </c>
      <c r="E81" s="46">
        <f>E82+E85+E88</f>
        <v>9747</v>
      </c>
      <c r="K81" s="52"/>
    </row>
    <row r="82" ht="21" customHeight="1" spans="1:11">
      <c r="A82" s="38"/>
      <c r="B82" s="38" t="s">
        <v>85</v>
      </c>
      <c r="C82" s="38"/>
      <c r="D82" s="47" t="s">
        <v>167</v>
      </c>
      <c r="E82" s="46">
        <f>E83+E84</f>
        <v>3476</v>
      </c>
      <c r="K82" s="52"/>
    </row>
    <row r="83" ht="21" customHeight="1" spans="1:11">
      <c r="A83" s="38"/>
      <c r="B83" s="38"/>
      <c r="C83" s="38" t="s">
        <v>123</v>
      </c>
      <c r="D83" s="47" t="s">
        <v>168</v>
      </c>
      <c r="E83" s="46">
        <v>79</v>
      </c>
      <c r="K83" s="52"/>
    </row>
    <row r="84" ht="21" customHeight="1" spans="1:11">
      <c r="A84" s="38"/>
      <c r="B84" s="38"/>
      <c r="C84" s="38">
        <v>99</v>
      </c>
      <c r="D84" s="47" t="s">
        <v>169</v>
      </c>
      <c r="E84" s="46">
        <v>3397</v>
      </c>
      <c r="F84" s="54"/>
      <c r="G84" s="54"/>
      <c r="H84" s="54"/>
      <c r="K84" s="52"/>
    </row>
    <row r="85" ht="21" customHeight="1" spans="1:11">
      <c r="A85" s="38"/>
      <c r="B85" s="38" t="s">
        <v>83</v>
      </c>
      <c r="C85" s="38"/>
      <c r="D85" s="47" t="s">
        <v>170</v>
      </c>
      <c r="E85" s="46">
        <f>E86+E87</f>
        <v>5271</v>
      </c>
      <c r="F85" s="54"/>
      <c r="G85" s="54"/>
      <c r="H85" s="54"/>
      <c r="K85" s="52"/>
    </row>
    <row r="86" ht="21" customHeight="1" spans="1:11">
      <c r="A86" s="38"/>
      <c r="B86" s="38"/>
      <c r="C86" s="38" t="s">
        <v>83</v>
      </c>
      <c r="D86" s="51" t="s">
        <v>171</v>
      </c>
      <c r="E86" s="46">
        <v>3058</v>
      </c>
      <c r="K86" s="52"/>
    </row>
    <row r="87" ht="21" customHeight="1" spans="1:11">
      <c r="A87" s="38"/>
      <c r="B87" s="38"/>
      <c r="C87" s="38">
        <v>99</v>
      </c>
      <c r="D87" s="47" t="s">
        <v>172</v>
      </c>
      <c r="E87" s="46">
        <v>2213</v>
      </c>
      <c r="F87" s="55"/>
      <c r="G87" s="56"/>
      <c r="H87" s="56"/>
      <c r="K87" s="52"/>
    </row>
    <row r="88" ht="21" customHeight="1" spans="1:11">
      <c r="A88" s="38"/>
      <c r="B88" s="38" t="s">
        <v>89</v>
      </c>
      <c r="C88" s="38"/>
      <c r="D88" s="47" t="s">
        <v>173</v>
      </c>
      <c r="E88" s="46">
        <f>E89</f>
        <v>1000</v>
      </c>
      <c r="F88" s="55"/>
      <c r="G88" s="56"/>
      <c r="H88" s="56"/>
      <c r="K88" s="52"/>
    </row>
    <row r="89" ht="21" customHeight="1" spans="1:11">
      <c r="A89" s="38"/>
      <c r="B89" s="38"/>
      <c r="C89" s="38" t="s">
        <v>85</v>
      </c>
      <c r="D89" s="47" t="s">
        <v>174</v>
      </c>
      <c r="E89" s="46">
        <v>1000</v>
      </c>
      <c r="K89" s="52"/>
    </row>
    <row r="90" ht="21" customHeight="1" spans="1:11">
      <c r="A90" s="38">
        <v>213</v>
      </c>
      <c r="B90" s="38"/>
      <c r="C90" s="38"/>
      <c r="D90" s="47" t="s">
        <v>175</v>
      </c>
      <c r="E90" s="46">
        <f>E91+E95+E98+E100</f>
        <v>852</v>
      </c>
      <c r="K90" s="52"/>
    </row>
    <row r="91" ht="21" customHeight="1" spans="1:11">
      <c r="A91" s="38"/>
      <c r="B91" s="38" t="s">
        <v>85</v>
      </c>
      <c r="C91" s="38"/>
      <c r="D91" s="47" t="s">
        <v>176</v>
      </c>
      <c r="E91" s="46">
        <f>E92+E93</f>
        <v>106</v>
      </c>
      <c r="K91" s="52"/>
    </row>
    <row r="92" ht="21" customHeight="1" spans="1:11">
      <c r="A92" s="38"/>
      <c r="B92" s="38"/>
      <c r="C92" s="38" t="s">
        <v>87</v>
      </c>
      <c r="D92" s="47" t="s">
        <v>177</v>
      </c>
      <c r="E92" s="46">
        <v>96</v>
      </c>
      <c r="K92" s="52"/>
    </row>
    <row r="93" ht="21" customHeight="1" spans="1:11">
      <c r="A93" s="38"/>
      <c r="B93" s="38"/>
      <c r="C93" s="38" t="s">
        <v>136</v>
      </c>
      <c r="D93" s="47" t="s">
        <v>178</v>
      </c>
      <c r="E93" s="46">
        <v>10</v>
      </c>
      <c r="K93" s="52"/>
    </row>
    <row r="94" ht="21" customHeight="1" spans="1:11">
      <c r="A94" s="38"/>
      <c r="B94" s="38"/>
      <c r="C94" s="38" t="s">
        <v>179</v>
      </c>
      <c r="D94" s="47" t="s">
        <v>180</v>
      </c>
      <c r="E94" s="46">
        <v>6</v>
      </c>
      <c r="K94" s="52"/>
    </row>
    <row r="95" ht="21" customHeight="1" spans="1:11">
      <c r="A95" s="38"/>
      <c r="B95" s="38" t="s">
        <v>89</v>
      </c>
      <c r="C95" s="38"/>
      <c r="D95" s="47" t="s">
        <v>181</v>
      </c>
      <c r="E95" s="46">
        <f>E96+E97</f>
        <v>280</v>
      </c>
      <c r="K95" s="52"/>
    </row>
    <row r="96" ht="21" customHeight="1" spans="1:11">
      <c r="A96" s="38"/>
      <c r="B96" s="38"/>
      <c r="C96" s="38" t="s">
        <v>123</v>
      </c>
      <c r="D96" s="47" t="s">
        <v>182</v>
      </c>
      <c r="E96" s="46">
        <v>180</v>
      </c>
      <c r="K96" s="52"/>
    </row>
    <row r="97" ht="21" customHeight="1" spans="1:11">
      <c r="A97" s="38"/>
      <c r="B97" s="38"/>
      <c r="C97" s="38" t="s">
        <v>93</v>
      </c>
      <c r="D97" s="47" t="s">
        <v>183</v>
      </c>
      <c r="E97" s="46">
        <v>100</v>
      </c>
      <c r="K97" s="52"/>
    </row>
    <row r="98" ht="21" customHeight="1" spans="1:11">
      <c r="A98" s="38"/>
      <c r="B98" s="38" t="s">
        <v>91</v>
      </c>
      <c r="C98" s="38"/>
      <c r="D98" s="47" t="s">
        <v>184</v>
      </c>
      <c r="E98" s="46">
        <f>E99</f>
        <v>450</v>
      </c>
      <c r="K98" s="52"/>
    </row>
    <row r="99" ht="21" customHeight="1" spans="1:11">
      <c r="A99" s="38"/>
      <c r="B99" s="38"/>
      <c r="C99" s="38" t="s">
        <v>89</v>
      </c>
      <c r="D99" s="47" t="s">
        <v>185</v>
      </c>
      <c r="E99" s="46">
        <v>450</v>
      </c>
      <c r="K99" s="52"/>
    </row>
    <row r="100" ht="21" customHeight="1" spans="1:11">
      <c r="A100" s="38"/>
      <c r="B100" s="38" t="s">
        <v>106</v>
      </c>
      <c r="C100" s="38"/>
      <c r="D100" s="47" t="s">
        <v>186</v>
      </c>
      <c r="E100" s="46">
        <f>E101</f>
        <v>16</v>
      </c>
      <c r="K100" s="52"/>
    </row>
    <row r="101" ht="21" customHeight="1" spans="1:11">
      <c r="A101" s="38"/>
      <c r="B101" s="38"/>
      <c r="C101" s="38" t="s">
        <v>106</v>
      </c>
      <c r="D101" s="47" t="s">
        <v>187</v>
      </c>
      <c r="E101" s="46">
        <v>16</v>
      </c>
      <c r="K101" s="52"/>
    </row>
    <row r="102" ht="21" customHeight="1" spans="1:11">
      <c r="A102" s="38">
        <v>215</v>
      </c>
      <c r="B102" s="38"/>
      <c r="C102" s="38"/>
      <c r="D102" s="47" t="s">
        <v>188</v>
      </c>
      <c r="E102" s="46">
        <f>+E103+E105</f>
        <v>19000</v>
      </c>
      <c r="K102" s="52"/>
    </row>
    <row r="103" ht="21" customHeight="1" spans="1:11">
      <c r="A103" s="38"/>
      <c r="B103" s="38" t="s">
        <v>87</v>
      </c>
      <c r="C103" s="38"/>
      <c r="D103" s="47" t="s">
        <v>189</v>
      </c>
      <c r="E103" s="46">
        <f t="shared" ref="E103:E108" si="5">E104</f>
        <v>16000</v>
      </c>
      <c r="K103" s="52"/>
    </row>
    <row r="104" ht="21" customHeight="1" spans="1:11">
      <c r="A104" s="38"/>
      <c r="B104" s="38"/>
      <c r="C104" s="38" t="s">
        <v>89</v>
      </c>
      <c r="D104" s="51" t="s">
        <v>190</v>
      </c>
      <c r="E104" s="46">
        <v>16000</v>
      </c>
      <c r="K104" s="52"/>
    </row>
    <row r="105" ht="21" customHeight="1" spans="1:11">
      <c r="A105" s="38"/>
      <c r="B105" s="38" t="s">
        <v>106</v>
      </c>
      <c r="C105" s="38"/>
      <c r="D105" s="47" t="s">
        <v>191</v>
      </c>
      <c r="E105" s="46">
        <f t="shared" si="5"/>
        <v>3000</v>
      </c>
      <c r="K105" s="52"/>
    </row>
    <row r="106" ht="21" customHeight="1" spans="1:11">
      <c r="A106" s="57"/>
      <c r="B106" s="57"/>
      <c r="C106" s="58" t="s">
        <v>106</v>
      </c>
      <c r="D106" s="59" t="s">
        <v>192</v>
      </c>
      <c r="E106" s="46">
        <v>3000</v>
      </c>
      <c r="K106" s="52"/>
    </row>
    <row r="107" ht="21" customHeight="1" spans="1:11">
      <c r="A107" s="38" t="s">
        <v>193</v>
      </c>
      <c r="B107" s="38"/>
      <c r="C107" s="38"/>
      <c r="D107" s="47" t="s">
        <v>194</v>
      </c>
      <c r="E107" s="46">
        <f t="shared" si="5"/>
        <v>10</v>
      </c>
      <c r="K107" s="52"/>
    </row>
    <row r="108" ht="21" customHeight="1" spans="1:11">
      <c r="A108" s="60"/>
      <c r="B108" s="61" t="s">
        <v>95</v>
      </c>
      <c r="C108" s="61"/>
      <c r="D108" s="59" t="s">
        <v>195</v>
      </c>
      <c r="E108" s="46">
        <f t="shared" si="5"/>
        <v>10</v>
      </c>
      <c r="K108" s="52"/>
    </row>
    <row r="109" ht="21" customHeight="1" spans="1:11">
      <c r="A109" s="60"/>
      <c r="B109" s="60"/>
      <c r="C109" s="61" t="s">
        <v>106</v>
      </c>
      <c r="D109" s="59" t="s">
        <v>196</v>
      </c>
      <c r="E109" s="46">
        <v>10</v>
      </c>
      <c r="K109" s="52"/>
    </row>
    <row r="110" ht="21" customHeight="1" spans="1:11">
      <c r="A110" s="38">
        <v>220</v>
      </c>
      <c r="B110" s="38"/>
      <c r="C110" s="38"/>
      <c r="D110" s="47" t="s">
        <v>197</v>
      </c>
      <c r="E110" s="46">
        <f t="shared" ref="E110:E114" si="6">E111</f>
        <v>30</v>
      </c>
      <c r="K110" s="52"/>
    </row>
    <row r="111" ht="21" customHeight="1" spans="1:11">
      <c r="A111" s="38"/>
      <c r="B111" s="38" t="s">
        <v>85</v>
      </c>
      <c r="C111" s="38"/>
      <c r="D111" s="47" t="s">
        <v>198</v>
      </c>
      <c r="E111" s="46">
        <f t="shared" si="6"/>
        <v>30</v>
      </c>
      <c r="K111" s="52"/>
    </row>
    <row r="112" ht="21" customHeight="1" spans="1:11">
      <c r="A112" s="38"/>
      <c r="B112" s="38"/>
      <c r="C112" s="38" t="s">
        <v>199</v>
      </c>
      <c r="D112" s="47" t="s">
        <v>200</v>
      </c>
      <c r="E112" s="46">
        <v>30</v>
      </c>
      <c r="K112" s="52"/>
    </row>
    <row r="113" ht="21" customHeight="1" spans="1:11">
      <c r="A113" s="38">
        <v>221</v>
      </c>
      <c r="B113" s="38"/>
      <c r="C113" s="38"/>
      <c r="D113" s="47" t="s">
        <v>201</v>
      </c>
      <c r="E113" s="46">
        <f>E114+E116</f>
        <v>5182</v>
      </c>
      <c r="K113" s="52"/>
    </row>
    <row r="114" ht="21" customHeight="1" spans="1:11">
      <c r="A114" s="38"/>
      <c r="B114" s="38" t="s">
        <v>85</v>
      </c>
      <c r="C114" s="38"/>
      <c r="D114" s="47" t="s">
        <v>202</v>
      </c>
      <c r="E114" s="46">
        <f t="shared" si="6"/>
        <v>5000</v>
      </c>
      <c r="K114" s="52"/>
    </row>
    <row r="115" ht="21" customHeight="1" spans="1:11">
      <c r="A115" s="38"/>
      <c r="B115" s="38"/>
      <c r="C115" s="38" t="s">
        <v>83</v>
      </c>
      <c r="D115" s="47" t="s">
        <v>203</v>
      </c>
      <c r="E115" s="46">
        <v>5000</v>
      </c>
      <c r="K115" s="52"/>
    </row>
    <row r="116" ht="21" customHeight="1" spans="1:11">
      <c r="A116" s="38"/>
      <c r="B116" s="38" t="s">
        <v>95</v>
      </c>
      <c r="C116" s="38"/>
      <c r="D116" s="47" t="s">
        <v>204</v>
      </c>
      <c r="E116" s="46">
        <f t="shared" ref="E116:E127" si="7">E117</f>
        <v>182</v>
      </c>
      <c r="K116" s="52"/>
    </row>
    <row r="117" ht="21" customHeight="1" spans="1:11">
      <c r="A117" s="38"/>
      <c r="B117" s="38"/>
      <c r="C117" s="38" t="s">
        <v>85</v>
      </c>
      <c r="D117" s="47" t="s">
        <v>205</v>
      </c>
      <c r="E117" s="46">
        <v>182</v>
      </c>
      <c r="K117" s="52"/>
    </row>
    <row r="118" ht="21" customHeight="1" spans="1:11">
      <c r="A118" s="38" t="s">
        <v>206</v>
      </c>
      <c r="B118" s="38"/>
      <c r="C118" s="38"/>
      <c r="D118" s="47" t="s">
        <v>207</v>
      </c>
      <c r="E118" s="46">
        <f>E119+E123</f>
        <v>747</v>
      </c>
      <c r="K118" s="52"/>
    </row>
    <row r="119" ht="21" customHeight="1" spans="1:11">
      <c r="A119" s="38"/>
      <c r="B119" s="38" t="s">
        <v>85</v>
      </c>
      <c r="C119" s="38"/>
      <c r="D119" s="47" t="s">
        <v>208</v>
      </c>
      <c r="E119" s="46">
        <f>E120+E121+E122</f>
        <v>554</v>
      </c>
      <c r="K119" s="52"/>
    </row>
    <row r="120" ht="21" customHeight="1" spans="1:11">
      <c r="A120" s="38"/>
      <c r="B120" s="38"/>
      <c r="C120" s="38" t="s">
        <v>93</v>
      </c>
      <c r="D120" s="47" t="s">
        <v>209</v>
      </c>
      <c r="E120" s="46">
        <v>160</v>
      </c>
      <c r="K120" s="52"/>
    </row>
    <row r="121" ht="21" customHeight="1" spans="1:11">
      <c r="A121" s="38"/>
      <c r="B121" s="38"/>
      <c r="C121" s="38" t="s">
        <v>210</v>
      </c>
      <c r="D121" s="47" t="s">
        <v>211</v>
      </c>
      <c r="E121" s="46">
        <v>190</v>
      </c>
      <c r="K121" s="52"/>
    </row>
    <row r="122" ht="21" customHeight="1" spans="1:11">
      <c r="A122" s="38"/>
      <c r="B122" s="38"/>
      <c r="C122" s="38" t="s">
        <v>106</v>
      </c>
      <c r="D122" s="47" t="s">
        <v>212</v>
      </c>
      <c r="E122" s="46">
        <v>204</v>
      </c>
      <c r="K122" s="52"/>
    </row>
    <row r="123" ht="21" customHeight="1" spans="1:11">
      <c r="A123" s="38"/>
      <c r="B123" s="38" t="s">
        <v>95</v>
      </c>
      <c r="C123" s="38"/>
      <c r="D123" s="47" t="s">
        <v>213</v>
      </c>
      <c r="E123" s="46">
        <f>E124</f>
        <v>193</v>
      </c>
      <c r="K123" s="52"/>
    </row>
    <row r="124" ht="21" customHeight="1" spans="1:11">
      <c r="A124" s="38"/>
      <c r="B124" s="38"/>
      <c r="C124" s="38" t="s">
        <v>123</v>
      </c>
      <c r="D124" s="47" t="s">
        <v>214</v>
      </c>
      <c r="E124" s="46">
        <v>193</v>
      </c>
      <c r="K124" s="52"/>
    </row>
    <row r="125" ht="21" customHeight="1" spans="1:11">
      <c r="A125" s="38" t="s">
        <v>215</v>
      </c>
      <c r="B125" s="38"/>
      <c r="C125" s="38"/>
      <c r="D125" s="47" t="s">
        <v>216</v>
      </c>
      <c r="E125" s="46">
        <v>1300</v>
      </c>
      <c r="K125" s="52"/>
    </row>
    <row r="126" ht="21" customHeight="1" spans="1:11">
      <c r="A126" s="38">
        <v>229</v>
      </c>
      <c r="B126" s="38"/>
      <c r="C126" s="38"/>
      <c r="D126" s="47" t="s">
        <v>217</v>
      </c>
      <c r="E126" s="46">
        <f t="shared" si="7"/>
        <v>150</v>
      </c>
      <c r="K126" s="52"/>
    </row>
    <row r="127" ht="21" customHeight="1" spans="1:11">
      <c r="A127" s="38"/>
      <c r="B127" s="38" t="s">
        <v>106</v>
      </c>
      <c r="C127" s="38"/>
      <c r="D127" s="47" t="s">
        <v>218</v>
      </c>
      <c r="E127" s="46">
        <f t="shared" si="7"/>
        <v>150</v>
      </c>
      <c r="K127" s="52"/>
    </row>
    <row r="128" ht="21" customHeight="1" spans="1:11">
      <c r="A128" s="38"/>
      <c r="B128" s="38"/>
      <c r="C128" s="38" t="s">
        <v>85</v>
      </c>
      <c r="D128" s="47" t="s">
        <v>219</v>
      </c>
      <c r="E128" s="46">
        <v>150</v>
      </c>
      <c r="K128" s="52"/>
    </row>
  </sheetData>
  <mergeCells count="4">
    <mergeCell ref="A1:E1"/>
    <mergeCell ref="A4:C4"/>
    <mergeCell ref="D4:D5"/>
    <mergeCell ref="E4:E5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71"/>
  <sheetViews>
    <sheetView workbookViewId="0">
      <selection activeCell="F17" sqref="F17"/>
    </sheetView>
  </sheetViews>
  <sheetFormatPr defaultColWidth="7.12962962962963" defaultRowHeight="13.8" outlineLevelCol="6"/>
  <cols>
    <col min="1" max="1" width="30.1296296296296" style="1" customWidth="1"/>
    <col min="2" max="2" width="9.5" style="2" customWidth="1"/>
    <col min="3" max="3" width="37" style="1" customWidth="1"/>
    <col min="4" max="4" width="9.87962962962963" style="3" customWidth="1"/>
    <col min="5" max="5" width="15.5" style="1" customWidth="1"/>
    <col min="6" max="6" width="10.75" style="1" customWidth="1"/>
    <col min="7" max="7" width="10" style="1" customWidth="1"/>
    <col min="8" max="222" width="7.12962962962963" style="1" customWidth="1"/>
    <col min="223" max="16384" width="7.12962962962963" style="1"/>
  </cols>
  <sheetData>
    <row r="1" ht="15" customHeight="1"/>
    <row r="2" ht="28.5" customHeight="1" spans="1:4">
      <c r="A2" s="4" t="s">
        <v>220</v>
      </c>
      <c r="B2" s="4"/>
      <c r="C2" s="4"/>
      <c r="D2" s="4"/>
    </row>
    <row r="3" ht="21" customHeight="1" spans="3:4">
      <c r="C3" s="5" t="s">
        <v>221</v>
      </c>
      <c r="D3" s="5"/>
    </row>
    <row r="4" ht="37.15" customHeight="1" spans="1:4">
      <c r="A4" s="6" t="s">
        <v>222</v>
      </c>
      <c r="B4" s="7" t="s">
        <v>223</v>
      </c>
      <c r="C4" s="6" t="s">
        <v>222</v>
      </c>
      <c r="D4" s="8" t="s">
        <v>223</v>
      </c>
    </row>
    <row r="5" ht="27" customHeight="1" spans="1:5">
      <c r="A5" s="9" t="s">
        <v>224</v>
      </c>
      <c r="B5" s="10">
        <f>B6</f>
        <v>59883</v>
      </c>
      <c r="C5" s="9" t="s">
        <v>225</v>
      </c>
      <c r="D5" s="11">
        <f>D6</f>
        <v>55826</v>
      </c>
      <c r="E5" s="12"/>
    </row>
    <row r="6" ht="27" customHeight="1" spans="1:4">
      <c r="A6" s="13" t="s">
        <v>226</v>
      </c>
      <c r="B6" s="10">
        <f>B7</f>
        <v>59883</v>
      </c>
      <c r="C6" s="13" t="s">
        <v>227</v>
      </c>
      <c r="D6" s="11">
        <f>SUM(D7:D10)</f>
        <v>55826</v>
      </c>
    </row>
    <row r="7" ht="27" customHeight="1" spans="1:7">
      <c r="A7" s="13" t="s">
        <v>228</v>
      </c>
      <c r="B7" s="11">
        <v>59883</v>
      </c>
      <c r="C7" s="13" t="s">
        <v>229</v>
      </c>
      <c r="D7" s="11">
        <v>15193</v>
      </c>
      <c r="E7" s="14"/>
      <c r="F7" s="15"/>
      <c r="G7" s="16"/>
    </row>
    <row r="8" ht="27" customHeight="1" spans="1:7">
      <c r="A8" s="13"/>
      <c r="B8" s="10"/>
      <c r="C8" s="13" t="s">
        <v>230</v>
      </c>
      <c r="D8" s="11">
        <v>17633</v>
      </c>
      <c r="E8" s="14"/>
      <c r="F8" s="15"/>
      <c r="G8" s="16"/>
    </row>
    <row r="9" ht="27" customHeight="1" spans="1:7">
      <c r="A9" s="13"/>
      <c r="B9" s="10"/>
      <c r="C9" s="13" t="s">
        <v>231</v>
      </c>
      <c r="D9" s="17">
        <v>18000</v>
      </c>
      <c r="E9" s="14"/>
      <c r="F9" s="15"/>
      <c r="G9" s="16"/>
    </row>
    <row r="10" ht="27" customHeight="1" spans="1:7">
      <c r="A10" s="13"/>
      <c r="B10" s="10"/>
      <c r="C10" s="13" t="s">
        <v>232</v>
      </c>
      <c r="D10" s="11">
        <v>5000</v>
      </c>
      <c r="E10" s="14"/>
      <c r="F10" s="15"/>
      <c r="G10" s="16"/>
    </row>
    <row r="11" ht="27" customHeight="1" spans="1:7">
      <c r="A11" s="13"/>
      <c r="B11" s="10"/>
      <c r="C11" s="13"/>
      <c r="D11" s="11"/>
      <c r="E11" s="14"/>
      <c r="F11" s="15"/>
      <c r="G11" s="16"/>
    </row>
    <row r="12" ht="27" customHeight="1" spans="1:7">
      <c r="A12" s="13"/>
      <c r="B12" s="10"/>
      <c r="C12" s="13"/>
      <c r="D12" s="11"/>
      <c r="E12" s="14"/>
      <c r="F12" s="15"/>
      <c r="G12" s="16"/>
    </row>
    <row r="13" ht="27" customHeight="1" spans="1:7">
      <c r="A13" s="13"/>
      <c r="B13" s="10"/>
      <c r="C13" s="13"/>
      <c r="D13" s="11"/>
      <c r="E13" s="14"/>
      <c r="F13" s="15"/>
      <c r="G13" s="16"/>
    </row>
    <row r="14" ht="27" customHeight="1" spans="1:7">
      <c r="A14" s="13"/>
      <c r="B14" s="10"/>
      <c r="C14" s="13"/>
      <c r="D14" s="11"/>
      <c r="E14" s="14"/>
      <c r="F14" s="15"/>
      <c r="G14" s="16"/>
    </row>
    <row r="15" ht="27" customHeight="1" spans="1:7">
      <c r="A15" s="13"/>
      <c r="B15" s="10"/>
      <c r="C15" s="13"/>
      <c r="D15" s="11"/>
      <c r="E15" s="14"/>
      <c r="F15" s="15"/>
      <c r="G15" s="16"/>
    </row>
    <row r="16" ht="27" customHeight="1" spans="1:7">
      <c r="A16" s="13"/>
      <c r="B16" s="10"/>
      <c r="C16" s="13"/>
      <c r="D16" s="11"/>
      <c r="E16" s="12"/>
      <c r="F16" s="15"/>
      <c r="G16" s="16"/>
    </row>
    <row r="17" ht="27" customHeight="1" spans="1:4">
      <c r="A17" s="13" t="s">
        <v>55</v>
      </c>
      <c r="B17" s="10"/>
      <c r="C17" s="13" t="s">
        <v>58</v>
      </c>
      <c r="D17" s="11"/>
    </row>
    <row r="18" ht="27" customHeight="1" spans="1:4">
      <c r="A18" s="13" t="s">
        <v>233</v>
      </c>
      <c r="B18" s="10"/>
      <c r="C18" s="13" t="s">
        <v>234</v>
      </c>
      <c r="D18" s="11"/>
    </row>
    <row r="19" ht="27" customHeight="1" spans="1:4">
      <c r="A19" s="13" t="s">
        <v>235</v>
      </c>
      <c r="B19" s="10"/>
      <c r="C19" s="13" t="s">
        <v>236</v>
      </c>
      <c r="D19" s="11"/>
    </row>
    <row r="20" ht="27" customHeight="1" spans="1:4">
      <c r="A20" s="13" t="s">
        <v>237</v>
      </c>
      <c r="B20" s="10"/>
      <c r="C20" s="13" t="s">
        <v>238</v>
      </c>
      <c r="D20" s="11"/>
    </row>
    <row r="21" ht="27" customHeight="1" spans="1:4">
      <c r="A21" s="13"/>
      <c r="B21" s="10"/>
      <c r="C21" s="13" t="s">
        <v>239</v>
      </c>
      <c r="D21" s="11"/>
    </row>
    <row r="22" ht="27" customHeight="1" spans="1:4">
      <c r="A22" s="13"/>
      <c r="B22" s="10"/>
      <c r="C22" s="13"/>
      <c r="D22" s="11"/>
    </row>
    <row r="23" ht="27" customHeight="1" spans="1:4">
      <c r="A23" s="9" t="s">
        <v>69</v>
      </c>
      <c r="B23" s="10"/>
      <c r="C23" s="9" t="s">
        <v>240</v>
      </c>
      <c r="D23" s="11">
        <v>4057</v>
      </c>
    </row>
    <row r="24" ht="27" customHeight="1" spans="1:4">
      <c r="A24" s="9"/>
      <c r="B24" s="10"/>
      <c r="C24" s="9"/>
      <c r="D24" s="11"/>
    </row>
    <row r="25" ht="27" customHeight="1" spans="1:4">
      <c r="A25" s="13" t="s">
        <v>70</v>
      </c>
      <c r="B25" s="10"/>
      <c r="C25" s="9" t="s">
        <v>241</v>
      </c>
      <c r="D25" s="11"/>
    </row>
    <row r="26" ht="27" customHeight="1" spans="1:4">
      <c r="A26" s="13"/>
      <c r="B26" s="10"/>
      <c r="C26" s="13"/>
      <c r="D26" s="11"/>
    </row>
    <row r="27" ht="27" customHeight="1" spans="1:4">
      <c r="A27" s="6" t="s">
        <v>242</v>
      </c>
      <c r="B27" s="18">
        <f>B5+B17+B23+B25</f>
        <v>59883</v>
      </c>
      <c r="C27" s="6" t="s">
        <v>243</v>
      </c>
      <c r="D27" s="19">
        <f>D23+D17+D5+D25</f>
        <v>59883</v>
      </c>
    </row>
    <row r="28" ht="27" customHeight="1" spans="1:5">
      <c r="A28" s="20"/>
      <c r="B28" s="21"/>
      <c r="C28" s="20"/>
      <c r="D28" s="22"/>
      <c r="E28" s="15"/>
    </row>
    <row r="29" ht="21" customHeight="1" spans="1:4">
      <c r="A29" s="20"/>
      <c r="B29" s="21"/>
      <c r="C29" s="20"/>
      <c r="D29" s="21"/>
    </row>
    <row r="30" ht="29.45" customHeight="1"/>
    <row r="31" ht="29.45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7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  <row r="1001" ht="21" customHeight="1"/>
    <row r="1002" ht="21" customHeight="1"/>
    <row r="1003" ht="21" customHeight="1"/>
    <row r="1004" ht="21" customHeight="1"/>
    <row r="1005" ht="21" customHeight="1"/>
    <row r="1006" ht="21" customHeight="1"/>
    <row r="1007" ht="21" customHeight="1"/>
    <row r="1008" ht="21" customHeight="1"/>
    <row r="1009" ht="21" customHeight="1"/>
    <row r="1010" ht="21" customHeight="1"/>
    <row r="1011" ht="21" customHeight="1"/>
    <row r="1012" ht="21" customHeight="1"/>
    <row r="1013" ht="21" customHeight="1"/>
    <row r="1014" ht="21" customHeight="1"/>
    <row r="1015" ht="21" customHeight="1"/>
    <row r="1016" ht="21" customHeight="1"/>
    <row r="1017" ht="21" customHeight="1"/>
    <row r="1018" ht="21" customHeight="1"/>
    <row r="1019" ht="21" customHeight="1"/>
    <row r="1020" ht="21" customHeight="1"/>
    <row r="1021" ht="21" customHeight="1"/>
    <row r="1022" ht="21" customHeight="1"/>
    <row r="1023" ht="21" customHeight="1"/>
    <row r="1024" ht="21" customHeight="1"/>
    <row r="1025" ht="21" customHeight="1"/>
    <row r="1026" ht="21" customHeight="1"/>
    <row r="1027" ht="21" customHeight="1"/>
    <row r="1028" ht="21" customHeight="1"/>
    <row r="1029" ht="21" customHeight="1"/>
    <row r="1030" ht="21" customHeight="1"/>
    <row r="1031" ht="21" customHeight="1"/>
    <row r="1032" ht="21" customHeight="1"/>
    <row r="1033" ht="21" customHeight="1"/>
    <row r="1034" ht="21" customHeight="1"/>
    <row r="1035" ht="21" customHeight="1"/>
    <row r="1036" ht="21" customHeight="1"/>
    <row r="1037" ht="21" customHeight="1"/>
    <row r="1038" ht="21" customHeight="1"/>
    <row r="1039" ht="21" customHeight="1"/>
    <row r="1040" ht="21" customHeight="1"/>
    <row r="1041" ht="21" customHeight="1"/>
    <row r="1042" ht="21" customHeight="1"/>
    <row r="1043" ht="21" customHeight="1"/>
    <row r="1044" ht="21" customHeight="1"/>
    <row r="1045" ht="21" customHeight="1"/>
    <row r="1046" ht="21" customHeight="1"/>
    <row r="1047" ht="21" customHeight="1"/>
    <row r="1048" ht="21" customHeight="1"/>
    <row r="1049" ht="21" customHeight="1"/>
    <row r="1050" ht="21" customHeight="1"/>
    <row r="1051" ht="21" customHeight="1"/>
    <row r="1052" ht="21" customHeight="1"/>
    <row r="1053" ht="21" customHeight="1"/>
    <row r="1054" ht="21" customHeight="1"/>
    <row r="1055" ht="21" customHeight="1"/>
    <row r="1056" ht="21" customHeight="1"/>
    <row r="1057" ht="21" customHeight="1"/>
    <row r="1058" ht="21" customHeight="1"/>
    <row r="1059" ht="21" customHeight="1"/>
    <row r="1060" ht="21" customHeight="1"/>
    <row r="1061" ht="21" customHeight="1"/>
    <row r="1062" ht="21" customHeight="1"/>
    <row r="1063" ht="21" customHeight="1"/>
    <row r="1064" ht="21" customHeight="1"/>
    <row r="1065" ht="21" customHeight="1"/>
    <row r="1066" ht="21" customHeight="1"/>
    <row r="1067" ht="21" customHeight="1"/>
    <row r="1068" ht="21" customHeight="1"/>
    <row r="1069" ht="21" customHeight="1"/>
    <row r="1070" ht="21" customHeight="1"/>
    <row r="1071" ht="21" customHeight="1"/>
    <row r="1072" ht="21" customHeight="1"/>
    <row r="1073" ht="21" customHeight="1"/>
    <row r="1074" ht="21" customHeight="1"/>
    <row r="1075" ht="21" customHeight="1"/>
    <row r="1076" ht="21" customHeight="1"/>
    <row r="1077" ht="21" customHeight="1"/>
    <row r="1078" ht="21" customHeight="1"/>
    <row r="1079" ht="21" customHeight="1"/>
    <row r="1080" ht="21" customHeight="1"/>
    <row r="1081" ht="21" customHeight="1"/>
    <row r="1082" ht="21" customHeight="1"/>
    <row r="1083" ht="21" customHeight="1"/>
    <row r="1084" ht="21" customHeight="1"/>
    <row r="1085" ht="21" customHeight="1"/>
    <row r="1086" ht="21" customHeight="1"/>
    <row r="1087" ht="21" customHeight="1"/>
    <row r="1088" ht="21" customHeight="1"/>
    <row r="1089" ht="21" customHeight="1"/>
    <row r="1090" ht="21" customHeight="1"/>
    <row r="1091" ht="21" customHeight="1"/>
    <row r="1092" ht="21" customHeight="1"/>
    <row r="1093" ht="21" customHeight="1"/>
    <row r="1094" ht="21" customHeight="1"/>
    <row r="1095" ht="21" customHeight="1"/>
    <row r="1096" ht="21" customHeight="1"/>
    <row r="1097" ht="21" customHeight="1"/>
    <row r="1098" ht="21" customHeight="1"/>
    <row r="1099" ht="21" customHeight="1"/>
    <row r="1100" ht="21" customHeight="1"/>
    <row r="1101" ht="21" customHeight="1"/>
    <row r="1102" ht="21" customHeight="1"/>
    <row r="1103" ht="21" customHeight="1"/>
    <row r="1104" ht="21" customHeight="1"/>
    <row r="1105" ht="21" customHeight="1"/>
    <row r="1106" ht="21" customHeight="1"/>
    <row r="1107" ht="21" customHeight="1"/>
    <row r="1108" ht="21" customHeight="1"/>
    <row r="1109" ht="21" customHeight="1"/>
    <row r="1110" ht="21" customHeight="1"/>
    <row r="1111" ht="21" customHeight="1"/>
    <row r="1112" ht="21" customHeight="1"/>
    <row r="1113" ht="21" customHeight="1"/>
    <row r="1114" ht="21" customHeight="1"/>
    <row r="1115" ht="21" customHeight="1"/>
    <row r="1116" ht="21" customHeight="1"/>
    <row r="1117" ht="21" customHeight="1"/>
    <row r="1118" ht="21" customHeight="1"/>
    <row r="1119" ht="21" customHeight="1"/>
    <row r="1120" ht="21" customHeight="1"/>
    <row r="1121" ht="21" customHeight="1"/>
    <row r="1122" ht="21" customHeight="1"/>
    <row r="1123" ht="21" customHeight="1"/>
    <row r="1124" ht="21" customHeight="1"/>
    <row r="1125" ht="21" customHeight="1"/>
    <row r="1126" ht="21" customHeight="1"/>
    <row r="1127" ht="21" customHeight="1"/>
    <row r="1128" ht="21" customHeight="1"/>
    <row r="1129" ht="21" customHeight="1"/>
    <row r="1130" ht="21" customHeight="1"/>
    <row r="1131" ht="21" customHeight="1"/>
    <row r="1132" ht="21" customHeight="1"/>
    <row r="1133" ht="21" customHeight="1"/>
    <row r="1134" ht="21" customHeight="1"/>
    <row r="1135" ht="21" customHeight="1"/>
    <row r="1136" ht="21" customHeight="1"/>
    <row r="1137" ht="21" customHeight="1"/>
    <row r="1138" ht="21" customHeight="1"/>
    <row r="1139" ht="21" customHeight="1"/>
    <row r="1140" ht="21" customHeight="1"/>
    <row r="1141" ht="21" customHeight="1"/>
    <row r="1142" ht="21" customHeight="1"/>
    <row r="1143" ht="21" customHeight="1"/>
    <row r="1144" ht="21" customHeight="1"/>
    <row r="1145" ht="21" customHeight="1"/>
    <row r="1146" ht="21" customHeight="1"/>
    <row r="1147" ht="21" customHeight="1"/>
    <row r="1148" ht="21" customHeight="1"/>
    <row r="1149" ht="21" customHeight="1"/>
    <row r="1150" ht="21" customHeight="1"/>
    <row r="1151" ht="21" customHeight="1"/>
    <row r="1152" ht="21" customHeight="1"/>
    <row r="1153" ht="21" customHeight="1"/>
    <row r="1154" ht="21" customHeight="1"/>
    <row r="1155" ht="21" customHeight="1"/>
    <row r="1156" ht="21" customHeight="1"/>
    <row r="1157" ht="21" customHeight="1"/>
    <row r="1158" ht="21" customHeight="1"/>
    <row r="1159" ht="21" customHeight="1"/>
    <row r="1160" ht="21" customHeight="1"/>
    <row r="1161" ht="21" customHeight="1"/>
    <row r="1162" ht="21" customHeight="1"/>
    <row r="1163" ht="21" customHeight="1"/>
    <row r="1164" ht="21" customHeight="1"/>
    <row r="1165" ht="21" customHeight="1"/>
    <row r="1166" ht="21" customHeight="1"/>
    <row r="1167" ht="21" customHeight="1"/>
    <row r="1168" ht="21" customHeight="1"/>
    <row r="1169" ht="21" customHeight="1"/>
    <row r="1170" ht="21" customHeight="1"/>
    <row r="1171" ht="21" customHeight="1"/>
  </sheetData>
  <mergeCells count="2">
    <mergeCell ref="A2:D2"/>
    <mergeCell ref="C3:D3"/>
  </mergeCells>
  <pageMargins left="0.76875" right="0.699305555555556" top="0.529166666666667" bottom="0.75" header="0.3" footer="0.3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松木一般公共预算</vt:lpstr>
      <vt:lpstr>松木一般公共预算支出</vt:lpstr>
      <vt:lpstr>松木政府性基金预算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Lmo雪鸢</cp:lastModifiedBy>
  <dcterms:created xsi:type="dcterms:W3CDTF">2018-01-09T01:28:00Z</dcterms:created>
  <cp:lastPrinted>2019-01-02T08:06:00Z</cp:lastPrinted>
  <dcterms:modified xsi:type="dcterms:W3CDTF">2019-07-22T02:59:25Z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2052-11.1.0.8900</vt:lpwstr>
  </property>
  <property fmtid="{D5CDD505-2E9C-101B-9397-08002B2CF9AE}" pid="3" name="KSORubyTemplateID" linkTarget="0">
    <vt:lpwstr>14</vt:lpwstr>
  </property>
</Properties>
</file>